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50" windowHeight="7290" activeTab="0"/>
  </bookViews>
  <sheets>
    <sheet name="Одобрение по процедури" sheetId="1" r:id="rId1"/>
  </sheets>
  <definedNames/>
  <calcPr fullCalcOnLoad="1"/>
</workbook>
</file>

<file path=xl/sharedStrings.xml><?xml version="1.0" encoding="utf-8"?>
<sst xmlns="http://schemas.openxmlformats.org/spreadsheetml/2006/main" count="385" uniqueCount="276">
  <si>
    <t>№</t>
  </si>
  <si>
    <t>Рег. № на проектното предложение в ИСУН 2020</t>
  </si>
  <si>
    <t>Наименование на проектното предложение</t>
  </si>
  <si>
    <t>Кандидат</t>
  </si>
  <si>
    <t xml:space="preserve">Дата на подаване </t>
  </si>
  <si>
    <t>Заявена стойност на проектното предложение лв.</t>
  </si>
  <si>
    <t>Общо:</t>
  </si>
  <si>
    <t>Статус (регистрирано, оттеглено, етап на оценка, одбрено от МИГ, неодобрено МИГ, друго)</t>
  </si>
  <si>
    <t>№ по ред на ПП</t>
  </si>
  <si>
    <t>Изплатена БФП лева</t>
  </si>
  <si>
    <t>Точки от ТФО</t>
  </si>
  <si>
    <t>ПРОЦЕДУРА</t>
  </si>
  <si>
    <t>ПРОГРАМА ЗА РАЗВИТИЕ НА СЕЛСКИТЕ РАЙОНИ 2014-2020г. Финансиране от Европейския земеделски фонд за развитие на селкските райони</t>
  </si>
  <si>
    <t>BG06RDNP001-19.072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</si>
  <si>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 xml:space="preserve">BG06RDNP001 – 19.092 по Мярка 1 (код на мярката по ПРСР 2014-2020г. – 4.1.)  - „Подкрепа за инвестиции в земеделски стопанства” от стратегия за ВОМР </t>
  </si>
  <si>
    <t xml:space="preserve">BG06RDNP001 – 19.120 по Мярка 2 (код на мярката по ПРСР 2014-2020г. – 4.2)  - „Инвестиции в преработващия сектор” от стратегия за ВОМР </t>
  </si>
  <si>
    <t xml:space="preserve">Регистър на подадени проектни предложения (ПП) по стратегията за ВОМР на "МИГ - Любимец - Ивайловград" и тяхното състояние/ движение по процедури на МИГ, включително наличен и заявен финансов ресурс </t>
  </si>
  <si>
    <t>BG06RDNP001-19.072-0001</t>
  </si>
  <si>
    <t>“Изграждане на открита площадка за фитнес и стриитбол с един кош, УПИ III, кв. 102А в гр. Любимец”</t>
  </si>
  <si>
    <t>27.12.2018 11:21</t>
  </si>
  <si>
    <t>BG06RDNP001-19.072-0002</t>
  </si>
  <si>
    <t>"Реконструкция и изграждане на дневен център за стари хора"</t>
  </si>
  <si>
    <t>27.12.2018 11:24</t>
  </si>
  <si>
    <t>BG06RDNP001-19.072-0003</t>
  </si>
  <si>
    <t>„Доставка и монтаж на сцена с прилежащо оборудване в УПИ VIII, кв. 31 по плана на  с. Лозен за подобряване на културния живот  в Община Любимец“</t>
  </si>
  <si>
    <t>27.12.2018 11:26</t>
  </si>
  <si>
    <t>ОБЩИНА ЛЮБИМЕЦ ЕИК 000903686</t>
  </si>
  <si>
    <t>BG06RDNP001-19.072-0004</t>
  </si>
  <si>
    <t>"Реконструкция на част от ул. „Волгоград”, в участъка от кръстовище с ул. „Пейо Яворов” - О.Т  277 до кръстовище с ул. „Раковска” – О.Т 537а и изграждане на прилежащ тротоар"</t>
  </si>
  <si>
    <t>ОБЩИНА ИВАЙЛОВГРАД ЕИК 000235870</t>
  </si>
  <si>
    <t>28.12.2018 21:45</t>
  </si>
  <si>
    <t xml:space="preserve">BG06RDNP001 – 19.173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</si>
  <si>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>Заявена БФП лв.</t>
  </si>
  <si>
    <t>BG06RDNP001-19.092-0001</t>
  </si>
  <si>
    <t>Закупуване на селскостопанска техника</t>
  </si>
  <si>
    <t>23.01.2019 13:06</t>
  </si>
  <si>
    <t>BG06RDNP001-19.092-0002</t>
  </si>
  <si>
    <t>Покупка на земеделска техника</t>
  </si>
  <si>
    <t>ЯМБОЛЕН 81 ЕООД ЕИК 126663765</t>
  </si>
  <si>
    <t>25.01.2019 14:10</t>
  </si>
  <si>
    <t>BG06RDNP001-19.092-0003</t>
  </si>
  <si>
    <t>Модернизиране на стопанството на ЗП Цветан Митрев</t>
  </si>
  <si>
    <t>25.01.2019 17:39</t>
  </si>
  <si>
    <t>BG06RDNP001-19.092-0004</t>
  </si>
  <si>
    <t>Инвестиции в материални активи за повишаване на конкурентоспособността на лозарско стопанство.</t>
  </si>
  <si>
    <t>28.01.2019 10:30</t>
  </si>
  <si>
    <t>BG06RDNP001-19.092-0005</t>
  </si>
  <si>
    <t>НИКЕ ЕООД ЕИК: 126649559</t>
  </si>
  <si>
    <t>УНИВЕРСАЛ ООД ЕИК: 836144131</t>
  </si>
  <si>
    <t>Модернизация на материалните активи на стопанството</t>
  </si>
  <si>
    <t>28.01.2019 13:30</t>
  </si>
  <si>
    <t>BG06RDNP001-19.092-0006</t>
  </si>
  <si>
    <t>Закупуване на трактор с инвентар, изграждане на ограда и създаване на трайни насаждения от нар</t>
  </si>
  <si>
    <t>28.01.2019 14:14</t>
  </si>
  <si>
    <t>BG06RDNP001-19.092-0007</t>
  </si>
  <si>
    <t>Закупуване на земеделска техника</t>
  </si>
  <si>
    <t>28.01.2019 14:52</t>
  </si>
  <si>
    <t>BG06RDNP001-19.092-0008</t>
  </si>
  <si>
    <t>ЗАКУПУВАНЕ НА ЗЕМЕДЕЛСКА ТЕХНИКА И ОБОРУДВАНЕ</t>
  </si>
  <si>
    <t>СП ЕНЕРДЖИ ООД ЕИК 200337862</t>
  </si>
  <si>
    <t>28.01.2019 16:18</t>
  </si>
  <si>
    <t>BG06RDNP001-19.092-0009</t>
  </si>
  <si>
    <t>„Закупуване на земеделска техника за обработка на почвата”</t>
  </si>
  <si>
    <t>28.01.2019 16:21</t>
  </si>
  <si>
    <t>BG06RDNP001-19.092-0010</t>
  </si>
  <si>
    <t>Закупуване на земеделска техника за обработка на почвата и отглеждане на люцерна</t>
  </si>
  <si>
    <t>28.01.2019 16:39</t>
  </si>
  <si>
    <t>BG06RDNP001-19.092-0011</t>
  </si>
  <si>
    <t>28.01.2019 16:54</t>
  </si>
  <si>
    <t>Одобрена и предложена за финансиране субсидия от МИГ (лв.)</t>
  </si>
  <si>
    <t>Приключена оценка, одобрено от МИГ</t>
  </si>
  <si>
    <t>Не преминава етап на оценка АСД/Отхвърлено</t>
  </si>
  <si>
    <t>BG06RDNP001-19.120-0001</t>
  </si>
  <si>
    <t>BG06RDNP001-19.120-0002</t>
  </si>
  <si>
    <t>BG06RDNP001-19.120-0003</t>
  </si>
  <si>
    <t>Закупуване на оборудване за подпомагане на производствената дейност на РОЙС АГРО ЕООД</t>
  </si>
  <si>
    <t>"Закупуване на линия за производство на готови храни за селскостопански животни"</t>
  </si>
  <si>
    <t>Закупуване на машини за преработка на био мляко</t>
  </si>
  <si>
    <t>РОЙС АГРО ЕООД ЕИК203284593</t>
  </si>
  <si>
    <t>"Метафуудс" ЕООД ЕИК 203744910</t>
  </si>
  <si>
    <t>19.03.2019 15:27</t>
  </si>
  <si>
    <t>21.03.2019 09:58</t>
  </si>
  <si>
    <t>21.03.2019 16:31</t>
  </si>
  <si>
    <t>Оттеглено</t>
  </si>
  <si>
    <t>BG06RDNP001-19.173-0001</t>
  </si>
  <si>
    <t>Повишаване на конкурентноспособността на фирма "РК ЕЛЕКТРОНИКС" ЕООД  гр. Любимец</t>
  </si>
  <si>
    <t>24.04.2019 14:26</t>
  </si>
  <si>
    <t>РК ЕЛЕКТРОНИКС ЕООД ЕИК 200143299</t>
  </si>
  <si>
    <t>Закупуване на машини за обработка на камък в цех находящ се в ПИ 201001 местност "Д9 Край село" с.Дъбовец, общ.Любимец, обл.Хасково.</t>
  </si>
  <si>
    <t>BG06RDNP001-19.173-0002</t>
  </si>
  <si>
    <t>27.04.2019 18:36</t>
  </si>
  <si>
    <t>BG06RDNP001-19.173-0003</t>
  </si>
  <si>
    <t>Закупуване на технологично оборудване за цех за производство на селскостопански инвентар</t>
  </si>
  <si>
    <t>27.04.2019 19:19</t>
  </si>
  <si>
    <t>BG06RDNP001-19.173-0004</t>
  </si>
  <si>
    <t>СМР на цех за производство на алуминиева и PVC дограма и закупуване на технологично оборудване</t>
  </si>
  <si>
    <t>28.04.2019 15:35</t>
  </si>
  <si>
    <t>Дариклинк ЕООД ЕИК 205542213</t>
  </si>
  <si>
    <t>BG06RDNP001-19.173-0005</t>
  </si>
  <si>
    <t>Изграждане на салон за красота в град Любимец</t>
  </si>
  <si>
    <t>28.04.2019 16:47</t>
  </si>
  <si>
    <t>АГРИКОЛ ИНВЕСТ ЕООД ЕИК 205039087</t>
  </si>
  <si>
    <t>СТОУН ГРУП - ПЛАМЕН АНГЕЛОВ ЕТ ЕИК 202503080</t>
  </si>
  <si>
    <t>BG06RDNP001-19.120-0004</t>
  </si>
  <si>
    <t>11.06.2019 14:00</t>
  </si>
  <si>
    <t>12.07.2019 12:40</t>
  </si>
  <si>
    <t>BG06RDNP001-19.173-0006</t>
  </si>
  <si>
    <t>Инвестиции за развитие на авторемонтна работилница в гр. Любимец</t>
  </si>
  <si>
    <t>ФЕНИКС-П ЕООД                  ЕИК 126719210</t>
  </si>
  <si>
    <t>21.07.2019 15:48</t>
  </si>
  <si>
    <t xml:space="preserve">Закупуване на машини за преработка на био мляко
</t>
  </si>
  <si>
    <t>BG06RDNP001-19.120-0005</t>
  </si>
  <si>
    <t>BG06RDNP001-19.173-0007</t>
  </si>
  <si>
    <t>BG06RDNP001-19.173-0008</t>
  </si>
  <si>
    <t>BG06RDNP001-19.173-0009</t>
  </si>
  <si>
    <t>Медийна интернет базирана платформа за българска музика, култура и изкуство</t>
  </si>
  <si>
    <t>"Порязка медия" ЕООД ЕИК175034734</t>
  </si>
  <si>
    <t>28.08.2019 01:33</t>
  </si>
  <si>
    <t>28.08.2019 14:38</t>
  </si>
  <si>
    <t>Закупуване на оборудване за фотографско и рекламно студио</t>
  </si>
  <si>
    <t>Тейлър Лаб ЕООД ЕИК 204718167</t>
  </si>
  <si>
    <t>28.08.2019 15:14</t>
  </si>
  <si>
    <t>BG06RDNP001-19.092-0012</t>
  </si>
  <si>
    <t>Закупуване на оборудване за стопанство от бадеми</t>
  </si>
  <si>
    <t>БЕТА М ООД EИК 126740642</t>
  </si>
  <si>
    <t>26.09.2019 22:31</t>
  </si>
  <si>
    <t>28.09.2019 14:43</t>
  </si>
  <si>
    <t>БИНОМ ООД ЕИК 108513177</t>
  </si>
  <si>
    <t>Закупуване на телескопичен товарач</t>
  </si>
  <si>
    <t>BG06RDNP001-19.092-0013</t>
  </si>
  <si>
    <t>Приключена оценка/ Отхвърлено на ТФО</t>
  </si>
  <si>
    <t>BG06RDNP001-19.173-0010</t>
  </si>
  <si>
    <t>ДА</t>
  </si>
  <si>
    <t xml:space="preserve">Одобрение от ДФЗ </t>
  </si>
  <si>
    <t>Инвестиции в специализирана техника</t>
  </si>
  <si>
    <t>"Агралис" ЕООД ЕИК 205931360</t>
  </si>
  <si>
    <t>19.12.2019 13:16</t>
  </si>
  <si>
    <t>BG06RDNP001-19.173-0011</t>
  </si>
  <si>
    <t>"Медийна интернет базирана платформа за популяризиране и разпространение на българска музика, култура и изкуство - lyubimets.tv"</t>
  </si>
  <si>
    <t>"Порязка медия" ЕООД ЕИК 175034734</t>
  </si>
  <si>
    <t>27.12.2019 22:39</t>
  </si>
  <si>
    <t>Договор за БФП №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</si>
  <si>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11.02.2020г. </t>
    </r>
  </si>
  <si>
    <t xml:space="preserve">% на заявената помощ </t>
  </si>
  <si>
    <t>Одобрен общ размер на разходите по проектното предложение от МИГ (лв.)</t>
  </si>
  <si>
    <t>Йоланда Даракчиева</t>
  </si>
  <si>
    <t>ЙОЛАНДА  ДАРАКЧИЕВА</t>
  </si>
  <si>
    <t>Иван Славов</t>
  </si>
  <si>
    <t>Златка Манева</t>
  </si>
  <si>
    <t>Женя Милкова</t>
  </si>
  <si>
    <t>ТОДОР МИТКОВ</t>
  </si>
  <si>
    <t>МИХАИЛ МИХАЙЛОВ</t>
  </si>
  <si>
    <t>ЗП Цветан  Митрев</t>
  </si>
  <si>
    <t>Христо Вълчев</t>
  </si>
  <si>
    <t xml:space="preserve">Анна  Иванова </t>
  </si>
  <si>
    <t>BG06RDNP001-19.120-0006</t>
  </si>
  <si>
    <t>Модернизация чрез реконструкция на производствена база Метафуудс ЕООД</t>
  </si>
  <si>
    <t>31.03.2020 12:30</t>
  </si>
  <si>
    <t>BG06RDNP001-19.120-0007</t>
  </si>
  <si>
    <t>Модернизация на предприятие Ройс Агро</t>
  </si>
  <si>
    <t>31.03.2020 12:33</t>
  </si>
  <si>
    <t>НЕ</t>
  </si>
  <si>
    <t>Бюджет на процедурата (лева)</t>
  </si>
  <si>
    <r>
      <t xml:space="preserve">440 061,75        </t>
    </r>
    <r>
      <rPr>
        <sz val="11"/>
        <rFont val="Times New Roman"/>
        <family val="1"/>
      </rPr>
      <t xml:space="preserve"> съгласно Допълнително споразумение № РД50-149/05.08.2020г., бюджета на мярка 2 (4.2.) е променен на </t>
    </r>
    <r>
      <rPr>
        <b/>
        <sz val="11"/>
        <rFont val="Times New Roman"/>
        <family val="1"/>
      </rPr>
      <t>291 613,96 лева.</t>
    </r>
  </si>
  <si>
    <r>
      <t xml:space="preserve">733 436.25 </t>
    </r>
    <r>
      <rPr>
        <sz val="11"/>
        <color indexed="8"/>
        <rFont val="Times New Roman"/>
        <family val="1"/>
      </rPr>
      <t xml:space="preserve"> съгласно Допълнително споразумение № РД50-149/05.08.2020г., бюджета на мярка 3 (6.4.) е променен на</t>
    </r>
    <r>
      <rPr>
        <b/>
        <sz val="11"/>
        <color indexed="8"/>
        <rFont val="Times New Roman"/>
        <family val="1"/>
      </rPr>
      <t xml:space="preserve"> 881 884,04 лева.</t>
    </r>
  </si>
  <si>
    <t>BG06RDNP001-19.092-0014</t>
  </si>
  <si>
    <t>16.10.2020 16:42</t>
  </si>
  <si>
    <t>BG06RDNP001-19.092-0015</t>
  </si>
  <si>
    <t>Закупуване на земеделска техника за биологично стопанство</t>
  </si>
  <si>
    <t>Ишмина ЕООД ЕИК:203030869</t>
  </si>
  <si>
    <t>25.10.2020 14:40</t>
  </si>
  <si>
    <t>BG06RDNP001-19.092-0016</t>
  </si>
  <si>
    <t>25.10.2020 16:07</t>
  </si>
  <si>
    <r>
      <t xml:space="preserve">Приключена оценка, одобрено в </t>
    </r>
    <r>
      <rPr>
        <b/>
        <sz val="11"/>
        <rFont val="Times New Roman"/>
        <family val="1"/>
      </rPr>
      <t>РЕЗЕРВА</t>
    </r>
  </si>
  <si>
    <t>BG06RDNP001-19.173-0012</t>
  </si>
  <si>
    <t>Закупуване на комбиниран багер товарач</t>
  </si>
  <si>
    <t>"Стражел" ООД ЕИК 126539080</t>
  </si>
  <si>
    <t>16.12.2020 11:20</t>
  </si>
  <si>
    <t>BG06RDNP001-19.072-0003-C01/2020г. от 21.01.2020г./Анекс №BG06RDNP001-19.072-0003-C02 от 19.11.2020г.</t>
  </si>
  <si>
    <t>BG06RDNP001-19.072-0001-C01/2020г. от 13.05.2020г./Анекс №BG06RDNP001-19.072-0001-C02 от 8.03.2021</t>
  </si>
  <si>
    <t>BG06RDNP001-19.120-0004-C01/2020г. от 23.06.2020г./Анекс №BG06RDNP001-19.120-0004-C02 от 6.04.2021г.</t>
  </si>
  <si>
    <t>BG06RDNP001-19.092-0003-C01/2020г. от 24.02.2020г./Анекс №BG06RDNP001-19.092-0003-C02 от 02.04.2021г./Анекс №BG06RDNP001-19.092-0003-C03 от 26.04.2021г.</t>
  </si>
  <si>
    <t>Одобрени за финансиране разходите по проектното предложение от ДФЗ (лв.)</t>
  </si>
  <si>
    <t>Одобрена субсидия от ДФЗ (лв.)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</si>
  <si>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5.05.2021г. </t>
    </r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</si>
  <si>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17.05.2021г. </t>
    </r>
  </si>
  <si>
    <r>
      <t xml:space="preserve">BG06RDNP001-19.120-0002-C01/2020г. от 30.04.2020г. </t>
    </r>
    <r>
      <rPr>
        <b/>
        <sz val="11"/>
        <color indexed="8"/>
        <rFont val="Times New Roman"/>
        <family val="1"/>
      </rPr>
      <t>ПРЕКРАТЕН</t>
    </r>
    <r>
      <rPr>
        <sz val="11"/>
        <color indexed="8"/>
        <rFont val="Times New Roman"/>
        <family val="1"/>
      </rPr>
      <t xml:space="preserve"> с Решение на ДФЗ от 9.06.2021г.</t>
    </r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</si>
  <si>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11.06.2021г. </t>
    </r>
  </si>
  <si>
    <r>
      <t>BG06RDNP001-19.525 (</t>
    </r>
    <r>
      <rPr>
        <b/>
        <sz val="11"/>
        <color indexed="23"/>
        <rFont val="Times New Roman"/>
        <family val="1"/>
      </rPr>
      <t>BG06RDNP001 – 19.288</t>
    </r>
    <r>
      <rPr>
        <b/>
        <sz val="11"/>
        <color indexed="8"/>
        <rFont val="Times New Roman"/>
        <family val="1"/>
      </rPr>
      <t xml:space="preserve">) по Мярка 5 (код на мярката по ПРСР 2014-2020г. – 7.5)  - „Подкрепа за публично ползване в инфраструктура за отдих, туристическа информация и малка по мащаб туристическа инфраструктура” от стратегия за ВОМР </t>
    </r>
  </si>
  <si>
    <t>BG06RDNP001-19.092-0012-C01/10.06.2021г.</t>
  </si>
  <si>
    <t>BG06RDNP001-19.173-0012-C01/14.06.2021г.</t>
  </si>
  <si>
    <t>BG06RDNP001-19.092-0001-C01/5.05.2021г.</t>
  </si>
  <si>
    <t xml:space="preserve">Не преминава етап на оценка АСД/Отхвърлено </t>
  </si>
  <si>
    <t>BG06RDNP001-19.525-0001</t>
  </si>
  <si>
    <t>"Доставка на оборудване на туристически атракции за нуждите на Общински исторически музей /ТИЦ/ Ивайловград”</t>
  </si>
  <si>
    <t>30.09.2021 15:04</t>
  </si>
  <si>
    <t>"Доставка на оборудване за екотуризъм на територии за отдих и почивка, със запазен природен ресурс, в община Ивайловград”</t>
  </si>
  <si>
    <t>BG06RDNP001-19.525-0002</t>
  </si>
  <si>
    <t>30.09.2021 15:15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</si>
  <si>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9.11.2021г. </t>
    </r>
  </si>
  <si>
    <t>BG06RDNP001-19.539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</si>
  <si>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>BG06RDNP001-19.539-0001</t>
  </si>
  <si>
    <t xml:space="preserve">"Обновяване и модернизация на градския стадион” </t>
  </si>
  <si>
    <t>BG06RDNP001-19.173-0013</t>
  </si>
  <si>
    <t>BG06RDNP001-19.173-0014</t>
  </si>
  <si>
    <t>Закупуване на строителна техника и инвентар</t>
  </si>
  <si>
    <t>Инвестиции в материални активи за разширяване дейността на "Гранде 15" ЕООД</t>
  </si>
  <si>
    <t>"Любимец строй" ЕООД ЕИК 206717950</t>
  </si>
  <si>
    <t>23.12.2021 15:30</t>
  </si>
  <si>
    <t>23.12.2021 16:48</t>
  </si>
  <si>
    <t>"Гранде 15" ЕООД ЕИК 203354757</t>
  </si>
  <si>
    <t>BG06RDNP001-19.092-0004-C01/21.09.2021г./Анекс №BG06RDNP001-19.092-0004-C02 от 13.04.2022г.</t>
  </si>
  <si>
    <t>BG06RDNP001-19.072-0004-C01/2020г. от 12.01.2021г./ Анекс №BG06RDNP001-19.072-0004-C02 от 14.04.2022г.</t>
  </si>
  <si>
    <t>BG06RDNP001-19.072-0002-C01/2020г. от 18.05.2020г./Анекс №BG06RDNP001-19.072-0002-C02 от 26.02.2021г./Анекс №BG06RDNP001-19.072-0002-C03 от 27.04.2022</t>
  </si>
  <si>
    <r>
      <t>BG06RDNP001-19.173-0010-C01/11.01.2022г.</t>
    </r>
    <r>
      <rPr>
        <b/>
        <sz val="11"/>
        <rFont val="Times New Roman"/>
        <family val="1"/>
      </rPr>
      <t xml:space="preserve"> ПРЕКРАТЕН Споразумение от 17.06.2022</t>
    </r>
  </si>
  <si>
    <t>BG06RDNP001-19.092-0015-C01/19.04.2021г.Анекс №BG06RDNP001-19.092-0015-C02 от 27.08.2021г. Анекс №BG06RDNP001-19.092-0015-C03 от 27.05.2022г.</t>
  </si>
  <si>
    <t>Остатъчен/неусвоен финасов ресурс по мярката лв. след одобрение от МИГ/ДФЗ</t>
  </si>
  <si>
    <r>
      <t xml:space="preserve">BG06RDNP001-19.173-0002-C01/18.11.2021г. </t>
    </r>
    <r>
      <rPr>
        <b/>
        <sz val="11"/>
        <color indexed="8"/>
        <rFont val="Times New Roman"/>
        <family val="1"/>
      </rPr>
      <t>Заявление за прекратяване от 20.04.2022г. ПРЕКРАТЕН - Споразумение за прекратяване от 29.09.2022г.</t>
    </r>
  </si>
  <si>
    <t>BG06RDNP001-19.173-0009-C01/2020г. от 09.09.2020г./ Анекс №BG06RDNP001-19.173-0009-C02 от 13.07.2021г./ Анекс №BG06RDNP001-19.173-0009-C03 от 29.09.2022</t>
  </si>
  <si>
    <t>BG06RDNP001-19.092-0010-C01/5.05.2021г./Анекс №BG06RDNP001-19.092-0010-C02/24.02.2022/Анекс №BG06RDNP001-19.092-0010-C03/02.09.2022</t>
  </si>
  <si>
    <t>BG06RDNP001-19.092-0011-C01/10.06.2021г./Анекс №BG06RDNP001-19.092-0011-C02/24.02.2022/Анекс №BG06RDNP001-19.092-0011-C03/12.10.2022</t>
  </si>
  <si>
    <r>
      <t xml:space="preserve">BG06RDNP001-19.173-0006-C01/7.01.2022г. </t>
    </r>
    <r>
      <rPr>
        <b/>
        <sz val="11"/>
        <color indexed="8"/>
        <rFont val="Times New Roman"/>
        <family val="1"/>
      </rPr>
      <t>Заявление за прекратяване от 1.06.2022г. ПРЕКРАТЕН споразумение за прекратяване-28.10.2022г.</t>
    </r>
  </si>
  <si>
    <t xml:space="preserve">BG06RDNP001 – 19.654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</si>
  <si>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>BG06RDNP001-19.654-0001</t>
  </si>
  <si>
    <t>BG06RDNP001-19.654-0002</t>
  </si>
  <si>
    <t>Иновативно мобилно онлайн застраховане</t>
  </si>
  <si>
    <t>Доверие Брокер ООД ЕИК 200797644</t>
  </si>
  <si>
    <t>20.11.2022 12:21</t>
  </si>
  <si>
    <t>Разширяване на възможностите за собствено производство и закупуване на фотографско оборудване за нуждите на рекламно и фотографско студио</t>
  </si>
  <si>
    <t>20.11.2022 13:09</t>
  </si>
  <si>
    <t xml:space="preserve">BG06RDNP001 – 19.639 по Мярка 2 (код на мярката по ПРСР 2014-2020г. – 4.2)  - „Инвестиции в преработващия сектор” от стратегия за ВОМР </t>
  </si>
  <si>
    <t>BG06RDNP001-19.639-0001</t>
  </si>
  <si>
    <t>Производствена иновация на предприятие Ройс Агро</t>
  </si>
  <si>
    <t>22.12.2022 09:38</t>
  </si>
  <si>
    <t>BG06RDNP001-19.645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</si>
  <si>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r>
      <t xml:space="preserve">BG06RDNP001-19.092-0007-C01/30.07.2021г. </t>
    </r>
    <r>
      <rPr>
        <b/>
        <sz val="11"/>
        <color indexed="8"/>
        <rFont val="Times New Roman"/>
        <family val="1"/>
      </rPr>
      <t>Заявление за прекратяване от 14.11.2022г. Споразумение за прекратяване -07.02.2023г.</t>
    </r>
  </si>
  <si>
    <t>BG06RDNP001-19.645-0001</t>
  </si>
  <si>
    <t>Обновяване  на гробищен парк - Любимец</t>
  </si>
  <si>
    <t>BG06RDNP001-19.654-0003</t>
  </si>
  <si>
    <t>Откриване на нов застрахователен офис и създаване на интернет страница и иновативно мобилно онлайн приложение за застраховане.</t>
  </si>
  <si>
    <t>17.03.2023 13:16</t>
  </si>
  <si>
    <t>BG06RDNP001-19.654-0004</t>
  </si>
  <si>
    <t>"Закупуване на комбиниран багер товарач"</t>
  </si>
  <si>
    <t>17.03.2023 13:33</t>
  </si>
  <si>
    <t>BG06RDNP001-19.654-0005</t>
  </si>
  <si>
    <t>Инвестиция в установяването и развитието на неселскостопански дейности- закупуване на колесен многофункционален багер с челен товарач за предприятието на Тодор Иванов Митков.</t>
  </si>
  <si>
    <t>Тодор Иванов Митков ЕИК 179906659</t>
  </si>
  <si>
    <t>20.03.2023 16:07</t>
  </si>
  <si>
    <t>BG06RDNP001-19.525-0002-C01/08.07.2022г./Анекс №BG06RDNP001-19.525-0002-C02/27.06.2023г.</t>
  </si>
  <si>
    <t>BG06RDNP001-19.120-0007-C01/09.02.2021г./Анекс №BG06RDNP001-19.120-0007-C02 от 05.04.2022г./ Анекс №BG06RDNP001-19.120-0007-C03 от 05.07.2023</t>
  </si>
  <si>
    <t>BG06RDNP001-19.092-0006-C01/5.05.2021г./ Анекс №BG06RDNP001-19.092-0006-C02/05.07.2023</t>
  </si>
  <si>
    <t>BG06RDNP001-19.654-0006</t>
  </si>
  <si>
    <t>Закупуване на Колесен многофункционале багер с челен товарач</t>
  </si>
  <si>
    <t>20.07.2023 10:08</t>
  </si>
  <si>
    <t>BG06RDNP001-19.654-0007</t>
  </si>
  <si>
    <t>Закупуване на колесен трактор с товарач от ЕТ "Тодор Митков 2012"</t>
  </si>
  <si>
    <t>ЕТ "Тодор Митков 2012" ЕИК 202097669</t>
  </si>
  <si>
    <t>20.07.2023 14:44</t>
  </si>
  <si>
    <t xml:space="preserve">BG06RDNP001 – 19.752 по Мярка 1 (код на мярката по ПРСР 2014-2020г. – 4.1.)  - „Подкрепа за инвестиции в земеделски стопанства” от стратегия за ВОМР </t>
  </si>
  <si>
    <t>BG06RDNP001-19.752-0001</t>
  </si>
  <si>
    <t xml:space="preserve">
„Инвестиции в специализирана земеделска техника за нуждите на стопанството“.
</t>
  </si>
  <si>
    <t>АГРОТИМА ООД ЕИК 206601472</t>
  </si>
  <si>
    <t>14.08.2023 21:02</t>
  </si>
  <si>
    <t>BG06RDNP001-19.654-0004-C01/29.08.2023г.</t>
  </si>
  <si>
    <t>BG06RDNP001-19.092-0016-C01/09.08.2023г./Анекс №BG06RDNP001-19.092-0016-C02 от 29.08.2023г.</t>
  </si>
  <si>
    <t>BG06RDNP001-19.525-0001-C01/09.12.2022г. Анекс №BG06RDNP001-19.525-0001-C02/05.09.2023</t>
  </si>
  <si>
    <t>BG06RDNP001-19.173-0014-C01/05.01.2023г./Анекс №BG06RDNP001-19.173-0014-C02 от 15.09.2023г.</t>
  </si>
  <si>
    <t>BG06RDNP001-19.539-0001-C01 от 23.01.2023г./Анекс №BG06RDNP001-19.539-0001-C02 от 06.10.2023.</t>
  </si>
  <si>
    <t>BG06RDNP001-19.639-0001-C01/28.11.2023</t>
  </si>
  <si>
    <t>BG06RDNP001-19.654-0002-C01/21.06.2023г./Анекс №BG06RDNP001-19.654-0002-C02 от 21.11.2023г./Анекс №BG06RDNP001-19.654-0002-C03 от 07.12.2023г.</t>
  </si>
  <si>
    <t>BG06RDNP001-19.771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</si>
  <si>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>BG06RDNP001-19.771-0001</t>
  </si>
  <si>
    <t>“Основен ремонт и реконструкция на тротоари и бордюри, прилежащи пространства и съоръженията към тях на определени участъци на улици: „Яни Попов“ и „Климент Охридски”, гр. Ивайловград“</t>
  </si>
  <si>
    <t>BG06RDNP001-19.173-0013-C01/20.04.2023г./Анекс №BG06RDNP001-19.173-0013-C02 от 11.01.2024</t>
  </si>
  <si>
    <t>BG06RDNP001-19.645-0001-C01 от 11.08.2023г./Анекс №BG06RDNP001-19.645-0001-C02 от 19.01.2024</t>
  </si>
  <si>
    <t xml:space="preserve">                           Данните са последно актуализирани на 26.01.2024г.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</si>
</sst>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\ &quot;лв.&quot;"/>
    <numFmt numFmtId="167" formatCode="&quot;Да&quot;;&quot;Да&quot;;&quot;Не&quot;"/>
    <numFmt numFmtId="168" formatCode="&quot;Истина&quot;;&quot; Истина &quot;;&quot; Неистина &quot;"/>
    <numFmt numFmtId="169" formatCode="&quot;Включено&quot;;&quot; Включено &quot;;&quot; Изключено &quot;"/>
    <numFmt numFmtId="170" formatCode="[$¥€-2]\ #,##0.00_);[Red]\([$¥€-2]\ #,##0.00\)"/>
    <numFmt numFmtId="171" formatCode="[$-402]dd\ mmmm\ yyyy\ &quot;г.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&quot;Вкл.&quot;;&quot; Вкл. &quot;;&quot; Изкл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63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294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2" fontId="48" fillId="0" borderId="10" xfId="0" applyNumberFormat="1" applyFont="1" applyBorder="1" applyAlignment="1">
      <alignment wrapText="1"/>
    </xf>
    <xf numFmtId="2" fontId="48" fillId="0" borderId="12" xfId="0" applyNumberFormat="1" applyFont="1" applyBorder="1" applyAlignment="1">
      <alignment wrapText="1"/>
    </xf>
    <xf numFmtId="2" fontId="48" fillId="0" borderId="13" xfId="0" applyNumberFormat="1" applyFont="1" applyBorder="1" applyAlignment="1">
      <alignment wrapText="1"/>
    </xf>
    <xf numFmtId="2" fontId="49" fillId="0" borderId="10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wrapText="1"/>
    </xf>
    <xf numFmtId="2" fontId="49" fillId="33" borderId="10" xfId="0" applyNumberFormat="1" applyFont="1" applyFill="1" applyBorder="1" applyAlignment="1">
      <alignment wrapText="1"/>
    </xf>
    <xf numFmtId="0" fontId="49" fillId="13" borderId="14" xfId="0" applyFont="1" applyFill="1" applyBorder="1" applyAlignment="1">
      <alignment horizontal="center" vertical="center" wrapText="1"/>
    </xf>
    <xf numFmtId="0" fontId="49" fillId="13" borderId="14" xfId="0" applyFont="1" applyFill="1" applyBorder="1" applyAlignment="1">
      <alignment vertical="center" wrapText="1"/>
    </xf>
    <xf numFmtId="0" fontId="49" fillId="13" borderId="15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wrapText="1"/>
    </xf>
    <xf numFmtId="2" fontId="48" fillId="0" borderId="10" xfId="0" applyNumberFormat="1" applyFont="1" applyBorder="1" applyAlignment="1">
      <alignment vertical="center" wrapText="1"/>
    </xf>
    <xf numFmtId="0" fontId="49" fillId="33" borderId="16" xfId="0" applyFont="1" applyFill="1" applyBorder="1" applyAlignment="1">
      <alignment/>
    </xf>
    <xf numFmtId="4" fontId="49" fillId="33" borderId="16" xfId="0" applyNumberFormat="1" applyFont="1" applyFill="1" applyBorder="1" applyAlignment="1">
      <alignment horizontal="center" vertical="center"/>
    </xf>
    <xf numFmtId="0" fontId="49" fillId="13" borderId="17" xfId="0" applyFont="1" applyFill="1" applyBorder="1" applyAlignment="1">
      <alignment wrapText="1"/>
    </xf>
    <xf numFmtId="2" fontId="49" fillId="13" borderId="17" xfId="0" applyNumberFormat="1" applyFont="1" applyFill="1" applyBorder="1" applyAlignment="1">
      <alignment wrapText="1"/>
    </xf>
    <xf numFmtId="2" fontId="49" fillId="13" borderId="18" xfId="0" applyNumberFormat="1" applyFont="1" applyFill="1" applyBorder="1" applyAlignment="1">
      <alignment wrapText="1"/>
    </xf>
    <xf numFmtId="0" fontId="2" fillId="13" borderId="14" xfId="0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vertical="center" wrapText="1"/>
    </xf>
    <xf numFmtId="2" fontId="49" fillId="0" borderId="12" xfId="0" applyNumberFormat="1" applyFont="1" applyBorder="1" applyAlignment="1">
      <alignment vertical="center" wrapText="1"/>
    </xf>
    <xf numFmtId="0" fontId="49" fillId="13" borderId="10" xfId="0" applyFont="1" applyFill="1" applyBorder="1" applyAlignment="1">
      <alignment horizontal="right" vertical="center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0" fontId="49" fillId="13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2" fontId="48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9" fillId="13" borderId="10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19" borderId="10" xfId="0" applyFont="1" applyFill="1" applyBorder="1" applyAlignment="1">
      <alignment wrapText="1"/>
    </xf>
    <xf numFmtId="0" fontId="48" fillId="19" borderId="10" xfId="0" applyFont="1" applyFill="1" applyBorder="1" applyAlignment="1">
      <alignment wrapText="1"/>
    </xf>
    <xf numFmtId="49" fontId="48" fillId="19" borderId="10" xfId="0" applyNumberFormat="1" applyFont="1" applyFill="1" applyBorder="1" applyAlignment="1">
      <alignment vertical="top" wrapText="1"/>
    </xf>
    <xf numFmtId="2" fontId="49" fillId="19" borderId="10" xfId="0" applyNumberFormat="1" applyFont="1" applyFill="1" applyBorder="1" applyAlignment="1">
      <alignment wrapText="1"/>
    </xf>
    <xf numFmtId="0" fontId="49" fillId="19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20" xfId="0" applyFont="1" applyBorder="1" applyAlignment="1">
      <alignment horizontal="center" vertical="top" wrapText="1"/>
    </xf>
    <xf numFmtId="2" fontId="49" fillId="13" borderId="21" xfId="0" applyNumberFormat="1" applyFont="1" applyFill="1" applyBorder="1" applyAlignment="1">
      <alignment wrapText="1"/>
    </xf>
    <xf numFmtId="0" fontId="49" fillId="13" borderId="22" xfId="0" applyFont="1" applyFill="1" applyBorder="1" applyAlignment="1">
      <alignment wrapText="1"/>
    </xf>
    <xf numFmtId="2" fontId="48" fillId="19" borderId="13" xfId="0" applyNumberFormat="1" applyFont="1" applyFill="1" applyBorder="1" applyAlignment="1">
      <alignment wrapText="1"/>
    </xf>
    <xf numFmtId="2" fontId="49" fillId="33" borderId="13" xfId="0" applyNumberFormat="1" applyFont="1" applyFill="1" applyBorder="1" applyAlignment="1">
      <alignment wrapText="1"/>
    </xf>
    <xf numFmtId="2" fontId="49" fillId="13" borderId="23" xfId="0" applyNumberFormat="1" applyFont="1" applyFill="1" applyBorder="1" applyAlignment="1">
      <alignment wrapText="1"/>
    </xf>
    <xf numFmtId="2" fontId="49" fillId="0" borderId="24" xfId="0" applyNumberFormat="1" applyFont="1" applyBorder="1" applyAlignment="1">
      <alignment wrapText="1"/>
    </xf>
    <xf numFmtId="2" fontId="49" fillId="19" borderId="10" xfId="0" applyNumberFormat="1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49" fillId="0" borderId="25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  <xf numFmtId="0" fontId="48" fillId="0" borderId="16" xfId="0" applyFont="1" applyBorder="1" applyAlignment="1">
      <alignment wrapText="1"/>
    </xf>
    <xf numFmtId="0" fontId="48" fillId="0" borderId="16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top" wrapText="1"/>
    </xf>
    <xf numFmtId="0" fontId="49" fillId="13" borderId="21" xfId="0" applyFont="1" applyFill="1" applyBorder="1" applyAlignment="1">
      <alignment wrapText="1"/>
    </xf>
    <xf numFmtId="0" fontId="51" fillId="33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8" fillId="13" borderId="10" xfId="0" applyFont="1" applyFill="1" applyBorder="1" applyAlignment="1">
      <alignment horizontal="center" vertical="top" wrapText="1"/>
    </xf>
    <xf numFmtId="0" fontId="48" fillId="13" borderId="10" xfId="0" applyFont="1" applyFill="1" applyBorder="1" applyAlignment="1">
      <alignment/>
    </xf>
    <xf numFmtId="0" fontId="48" fillId="13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wrapText="1"/>
    </xf>
    <xf numFmtId="0" fontId="49" fillId="0" borderId="11" xfId="0" applyFont="1" applyBorder="1" applyAlignment="1">
      <alignment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9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2" fontId="48" fillId="13" borderId="10" xfId="0" applyNumberFormat="1" applyFont="1" applyFill="1" applyBorder="1" applyAlignment="1">
      <alignment vertical="center" wrapText="1"/>
    </xf>
    <xf numFmtId="2" fontId="48" fillId="13" borderId="10" xfId="0" applyNumberFormat="1" applyFont="1" applyFill="1" applyBorder="1" applyAlignment="1">
      <alignment horizontal="right" vertical="center" wrapText="1"/>
    </xf>
    <xf numFmtId="2" fontId="3" fillId="13" borderId="12" xfId="0" applyNumberFormat="1" applyFont="1" applyFill="1" applyBorder="1" applyAlignment="1">
      <alignment vertical="center" wrapText="1"/>
    </xf>
    <xf numFmtId="2" fontId="3" fillId="13" borderId="10" xfId="0" applyNumberFormat="1" applyFont="1" applyFill="1" applyBorder="1" applyAlignment="1">
      <alignment vertical="center" wrapText="1"/>
    </xf>
    <xf numFmtId="2" fontId="48" fillId="13" borderId="12" xfId="0" applyNumberFormat="1" applyFont="1" applyFill="1" applyBorder="1" applyAlignment="1">
      <alignment vertical="center" wrapText="1"/>
    </xf>
    <xf numFmtId="2" fontId="53" fillId="13" borderId="10" xfId="0" applyNumberFormat="1" applyFont="1" applyFill="1" applyBorder="1" applyAlignment="1">
      <alignment vertical="center" wrapText="1"/>
    </xf>
    <xf numFmtId="2" fontId="48" fillId="13" borderId="11" xfId="0" applyNumberFormat="1" applyFont="1" applyFill="1" applyBorder="1" applyAlignment="1">
      <alignment vertical="center" wrapText="1"/>
    </xf>
    <xf numFmtId="0" fontId="48" fillId="16" borderId="0" xfId="0" applyNumberFormat="1" applyFont="1" applyFill="1" applyAlignment="1" applyProtection="1">
      <alignment vertical="top" wrapText="1"/>
      <protection/>
    </xf>
    <xf numFmtId="49" fontId="48" fillId="16" borderId="10" xfId="0" applyNumberFormat="1" applyFont="1" applyFill="1" applyBorder="1" applyAlignment="1" applyProtection="1">
      <alignment horizontal="center" vertical="top" wrapText="1"/>
      <protection/>
    </xf>
    <xf numFmtId="0" fontId="48" fillId="16" borderId="10" xfId="0" applyNumberFormat="1" applyFont="1" applyFill="1" applyBorder="1" applyAlignment="1" applyProtection="1">
      <alignment horizontal="center" vertical="top" wrapText="1"/>
      <protection/>
    </xf>
    <xf numFmtId="2" fontId="48" fillId="16" borderId="10" xfId="0" applyNumberFormat="1" applyFont="1" applyFill="1" applyBorder="1" applyAlignment="1">
      <alignment vertical="center" wrapText="1"/>
    </xf>
    <xf numFmtId="2" fontId="48" fillId="16" borderId="12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horizontal="center" vertical="center" wrapText="1"/>
    </xf>
    <xf numFmtId="2" fontId="48" fillId="16" borderId="13" xfId="0" applyNumberFormat="1" applyFont="1" applyFill="1" applyBorder="1" applyAlignment="1">
      <alignment horizontal="center" vertical="center" wrapText="1"/>
    </xf>
    <xf numFmtId="2" fontId="3" fillId="16" borderId="12" xfId="0" applyNumberFormat="1" applyFont="1" applyFill="1" applyBorder="1" applyAlignment="1">
      <alignment vertical="center" wrapText="1"/>
    </xf>
    <xf numFmtId="0" fontId="48" fillId="16" borderId="1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horizontal="center" vertical="top" wrapText="1"/>
    </xf>
    <xf numFmtId="0" fontId="4" fillId="16" borderId="10" xfId="0" applyFont="1" applyFill="1" applyBorder="1" applyAlignment="1">
      <alignment vertical="top" wrapText="1"/>
    </xf>
    <xf numFmtId="0" fontId="4" fillId="16" borderId="0" xfId="0" applyFont="1" applyFill="1" applyAlignment="1">
      <alignment horizontal="center" vertical="top" wrapText="1"/>
    </xf>
    <xf numFmtId="49" fontId="48" fillId="16" borderId="13" xfId="0" applyNumberFormat="1" applyFont="1" applyFill="1" applyBorder="1" applyAlignment="1" applyProtection="1">
      <alignment horizontal="center" vertical="top" wrapText="1"/>
      <protection/>
    </xf>
    <xf numFmtId="2" fontId="48" fillId="13" borderId="10" xfId="0" applyNumberFormat="1" applyFont="1" applyFill="1" applyBorder="1" applyAlignment="1" applyProtection="1">
      <alignment vertical="center"/>
      <protection/>
    </xf>
    <xf numFmtId="0" fontId="48" fillId="13" borderId="16" xfId="0" applyFont="1" applyFill="1" applyBorder="1" applyAlignment="1">
      <alignment vertical="center" wrapText="1"/>
    </xf>
    <xf numFmtId="2" fontId="48" fillId="13" borderId="16" xfId="0" applyNumberFormat="1" applyFont="1" applyFill="1" applyBorder="1" applyAlignment="1">
      <alignment vertical="center" wrapText="1"/>
    </xf>
    <xf numFmtId="2" fontId="49" fillId="0" borderId="25" xfId="0" applyNumberFormat="1" applyFont="1" applyBorder="1" applyAlignment="1">
      <alignment wrapText="1"/>
    </xf>
    <xf numFmtId="0" fontId="48" fillId="16" borderId="10" xfId="0" applyNumberFormat="1" applyFont="1" applyFill="1" applyBorder="1" applyAlignment="1" applyProtection="1">
      <alignment vertical="top" wrapText="1"/>
      <protection/>
    </xf>
    <xf numFmtId="0" fontId="48" fillId="16" borderId="0" xfId="0" applyNumberFormat="1" applyFont="1" applyFill="1" applyAlignment="1" applyProtection="1">
      <alignment horizontal="center" vertical="top" wrapText="1"/>
      <protection/>
    </xf>
    <xf numFmtId="2" fontId="3" fillId="16" borderId="10" xfId="0" applyNumberFormat="1" applyFont="1" applyFill="1" applyBorder="1" applyAlignment="1">
      <alignment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48" fillId="16" borderId="12" xfId="0" applyFont="1" applyFill="1" applyBorder="1" applyAlignment="1">
      <alignment horizontal="center" vertical="top" wrapText="1"/>
    </xf>
    <xf numFmtId="0" fontId="3" fillId="16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vertical="top" wrapText="1"/>
    </xf>
    <xf numFmtId="0" fontId="48" fillId="16" borderId="10" xfId="0" applyFont="1" applyFill="1" applyBorder="1" applyAlignment="1">
      <alignment vertical="center" wrapText="1"/>
    </xf>
    <xf numFmtId="49" fontId="3" fillId="16" borderId="13" xfId="0" applyNumberFormat="1" applyFont="1" applyFill="1" applyBorder="1" applyAlignment="1" applyProtection="1">
      <alignment horizontal="center" vertical="top" wrapText="1"/>
      <protection/>
    </xf>
    <xf numFmtId="0" fontId="49" fillId="16" borderId="27" xfId="0" applyFont="1" applyFill="1" applyBorder="1" applyAlignment="1">
      <alignment horizontal="center" vertical="top" wrapText="1"/>
    </xf>
    <xf numFmtId="0" fontId="3" fillId="16" borderId="28" xfId="0" applyFont="1" applyFill="1" applyBorder="1" applyAlignment="1">
      <alignment vertical="top" wrapText="1"/>
    </xf>
    <xf numFmtId="2" fontId="48" fillId="16" borderId="10" xfId="0" applyNumberFormat="1" applyFont="1" applyFill="1" applyBorder="1" applyAlignment="1">
      <alignment horizontal="right" vertical="center" wrapText="1"/>
    </xf>
    <xf numFmtId="0" fontId="49" fillId="16" borderId="11" xfId="0" applyFont="1" applyFill="1" applyBorder="1" applyAlignment="1">
      <alignment horizontal="center" vertical="center" wrapText="1"/>
    </xf>
    <xf numFmtId="0" fontId="49" fillId="16" borderId="2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vertical="top" wrapText="1"/>
    </xf>
    <xf numFmtId="0" fontId="48" fillId="16" borderId="12" xfId="0" applyFont="1" applyFill="1" applyBorder="1" applyAlignment="1">
      <alignment vertical="center" wrapText="1"/>
    </xf>
    <xf numFmtId="0" fontId="48" fillId="16" borderId="10" xfId="0" applyFont="1" applyFill="1" applyBorder="1" applyAlignment="1">
      <alignment wrapText="1"/>
    </xf>
    <xf numFmtId="49" fontId="48" fillId="16" borderId="10" xfId="0" applyNumberFormat="1" applyFont="1" applyFill="1" applyBorder="1" applyAlignment="1" applyProtection="1">
      <alignment vertical="center"/>
      <protection/>
    </xf>
    <xf numFmtId="49" fontId="48" fillId="16" borderId="10" xfId="0" applyNumberFormat="1" applyFont="1" applyFill="1" applyBorder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wrapText="1"/>
    </xf>
    <xf numFmtId="2" fontId="49" fillId="0" borderId="0" xfId="0" applyNumberFormat="1" applyFont="1" applyAlignment="1">
      <alignment wrapText="1"/>
    </xf>
    <xf numFmtId="49" fontId="3" fillId="16" borderId="10" xfId="0" applyNumberFormat="1" applyFont="1" applyFill="1" applyBorder="1" applyAlignment="1" applyProtection="1">
      <alignment horizontal="center" vertical="top" wrapText="1"/>
      <protection/>
    </xf>
    <xf numFmtId="0" fontId="48" fillId="16" borderId="11" xfId="0" applyFont="1" applyFill="1" applyBorder="1" applyAlignment="1">
      <alignment vertical="center" wrapText="1"/>
    </xf>
    <xf numFmtId="0" fontId="4" fillId="16" borderId="0" xfId="0" applyFont="1" applyFill="1" applyAlignment="1">
      <alignment vertical="top"/>
    </xf>
    <xf numFmtId="0" fontId="4" fillId="16" borderId="10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wrapText="1"/>
    </xf>
    <xf numFmtId="0" fontId="2" fillId="16" borderId="10" xfId="0" applyFont="1" applyFill="1" applyBorder="1" applyAlignment="1">
      <alignment horizontal="center" vertical="top" wrapText="1"/>
    </xf>
    <xf numFmtId="0" fontId="3" fillId="16" borderId="0" xfId="0" applyFont="1" applyFill="1" applyAlignment="1">
      <alignment horizontal="center" vertical="center" wrapText="1"/>
    </xf>
    <xf numFmtId="49" fontId="48" fillId="16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12" xfId="0" applyFont="1" applyFill="1" applyBorder="1" applyAlignment="1">
      <alignment horizontal="center" wrapText="1"/>
    </xf>
    <xf numFmtId="2" fontId="48" fillId="33" borderId="13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8" fillId="13" borderId="10" xfId="0" applyFont="1" applyFill="1" applyBorder="1" applyAlignment="1">
      <alignment vertical="center" wrapText="1"/>
    </xf>
    <xf numFmtId="2" fontId="48" fillId="16" borderId="10" xfId="0" applyNumberFormat="1" applyFont="1" applyFill="1" applyBorder="1" applyAlignment="1">
      <alignment wrapText="1"/>
    </xf>
    <xf numFmtId="2" fontId="48" fillId="16" borderId="27" xfId="0" applyNumberFormat="1" applyFont="1" applyFill="1" applyBorder="1" applyAlignment="1">
      <alignment wrapText="1"/>
    </xf>
    <xf numFmtId="2" fontId="48" fillId="16" borderId="13" xfId="0" applyNumberFormat="1" applyFont="1" applyFill="1" applyBorder="1" applyAlignment="1">
      <alignment vertical="center" wrapText="1"/>
    </xf>
    <xf numFmtId="49" fontId="48" fillId="16" borderId="10" xfId="0" applyNumberFormat="1" applyFont="1" applyFill="1" applyBorder="1" applyAlignment="1" applyProtection="1">
      <alignment vertical="center" wrapText="1"/>
      <protection/>
    </xf>
    <xf numFmtId="49" fontId="54" fillId="16" borderId="10" xfId="0" applyNumberFormat="1" applyFont="1" applyFill="1" applyBorder="1" applyAlignment="1" applyProtection="1">
      <alignment horizontal="center" vertical="center" wrapText="1"/>
      <protection/>
    </xf>
    <xf numFmtId="2" fontId="55" fillId="19" borderId="10" xfId="0" applyNumberFormat="1" applyFont="1" applyFill="1" applyBorder="1" applyAlignment="1">
      <alignment horizontal="right" wrapText="1"/>
    </xf>
    <xf numFmtId="0" fontId="49" fillId="0" borderId="0" xfId="0" applyFont="1" applyAlignment="1">
      <alignment wrapText="1"/>
    </xf>
    <xf numFmtId="0" fontId="4" fillId="16" borderId="12" xfId="0" applyFont="1" applyFill="1" applyBorder="1" applyAlignment="1">
      <alignment horizontal="left" vertical="top"/>
    </xf>
    <xf numFmtId="0" fontId="49" fillId="16" borderId="12" xfId="0" applyFont="1" applyFill="1" applyBorder="1" applyAlignment="1">
      <alignment horizontal="center" vertical="center" wrapText="1"/>
    </xf>
    <xf numFmtId="0" fontId="49" fillId="16" borderId="12" xfId="0" applyFont="1" applyFill="1" applyBorder="1" applyAlignment="1">
      <alignment horizontal="center" vertical="top" wrapText="1"/>
    </xf>
    <xf numFmtId="49" fontId="3" fillId="16" borderId="0" xfId="0" applyNumberFormat="1" applyFont="1" applyFill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vertical="center" wrapText="1"/>
    </xf>
    <xf numFmtId="2" fontId="53" fillId="13" borderId="10" xfId="0" applyNumberFormat="1" applyFont="1" applyFill="1" applyBorder="1" applyAlignment="1">
      <alignment horizontal="right" vertical="center" wrapText="1"/>
    </xf>
    <xf numFmtId="2" fontId="53" fillId="13" borderId="10" xfId="0" applyNumberFormat="1" applyFont="1" applyFill="1" applyBorder="1" applyAlignment="1" applyProtection="1">
      <alignment vertical="center"/>
      <protection/>
    </xf>
    <xf numFmtId="2" fontId="48" fillId="16" borderId="10" xfId="0" applyNumberFormat="1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horizontal="left" vertical="top" wrapText="1"/>
    </xf>
    <xf numFmtId="0" fontId="3" fillId="16" borderId="10" xfId="0" applyFont="1" applyFill="1" applyBorder="1" applyAlignment="1">
      <alignment horizontal="right" vertical="center" wrapText="1"/>
    </xf>
    <xf numFmtId="2" fontId="49" fillId="16" borderId="29" xfId="0" applyNumberFormat="1" applyFont="1" applyFill="1" applyBorder="1" applyAlignment="1">
      <alignment vertical="center" wrapText="1"/>
    </xf>
    <xf numFmtId="2" fontId="53" fillId="16" borderId="10" xfId="0" applyNumberFormat="1" applyFont="1" applyFill="1" applyBorder="1" applyAlignment="1">
      <alignment vertical="center" wrapText="1"/>
    </xf>
    <xf numFmtId="49" fontId="48" fillId="16" borderId="10" xfId="0" applyNumberFormat="1" applyFont="1" applyFill="1" applyBorder="1" applyAlignment="1" applyProtection="1">
      <alignment vertical="top" wrapText="1"/>
      <protection/>
    </xf>
    <xf numFmtId="2" fontId="55" fillId="13" borderId="10" xfId="0" applyNumberFormat="1" applyFont="1" applyFill="1" applyBorder="1" applyAlignment="1">
      <alignment wrapText="1"/>
    </xf>
    <xf numFmtId="2" fontId="55" fillId="19" borderId="3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4" fillId="16" borderId="0" xfId="0" applyFont="1" applyFill="1" applyAlignment="1">
      <alignment vertical="top" wrapText="1"/>
    </xf>
    <xf numFmtId="0" fontId="4" fillId="16" borderId="10" xfId="0" applyFont="1" applyFill="1" applyBorder="1" applyAlignment="1">
      <alignment horizontal="center" vertical="top" wrapText="1"/>
    </xf>
    <xf numFmtId="2" fontId="49" fillId="16" borderId="31" xfId="0" applyNumberFormat="1" applyFont="1" applyFill="1" applyBorder="1" applyAlignment="1">
      <alignment vertical="center" wrapText="1"/>
    </xf>
    <xf numFmtId="0" fontId="49" fillId="16" borderId="25" xfId="0" applyFont="1" applyFill="1" applyBorder="1" applyAlignment="1">
      <alignment horizontal="center" vertical="top" wrapText="1"/>
    </xf>
    <xf numFmtId="0" fontId="49" fillId="16" borderId="11" xfId="0" applyFont="1" applyFill="1" applyBorder="1" applyAlignment="1">
      <alignment vertical="top" wrapText="1"/>
    </xf>
    <xf numFmtId="0" fontId="48" fillId="16" borderId="16" xfId="0" applyFont="1" applyFill="1" applyBorder="1" applyAlignment="1">
      <alignment vertical="top" wrapText="1"/>
    </xf>
    <xf numFmtId="49" fontId="3" fillId="16" borderId="26" xfId="0" applyNumberFormat="1" applyFont="1" applyFill="1" applyBorder="1" applyAlignment="1" applyProtection="1">
      <alignment horizontal="center" vertical="top" wrapText="1"/>
      <protection/>
    </xf>
    <xf numFmtId="0" fontId="48" fillId="16" borderId="16" xfId="0" applyFont="1" applyFill="1" applyBorder="1" applyAlignment="1">
      <alignment vertical="center" wrapText="1"/>
    </xf>
    <xf numFmtId="0" fontId="49" fillId="16" borderId="16" xfId="0" applyFont="1" applyFill="1" applyBorder="1" applyAlignment="1">
      <alignment horizontal="center" vertical="center" wrapText="1"/>
    </xf>
    <xf numFmtId="2" fontId="49" fillId="16" borderId="10" xfId="0" applyNumberFormat="1" applyFont="1" applyFill="1" applyBorder="1" applyAlignment="1">
      <alignment vertical="center" wrapText="1"/>
    </xf>
    <xf numFmtId="2" fontId="49" fillId="13" borderId="10" xfId="0" applyNumberFormat="1" applyFont="1" applyFill="1" applyBorder="1" applyAlignment="1">
      <alignment wrapText="1"/>
    </xf>
    <xf numFmtId="2" fontId="49" fillId="16" borderId="12" xfId="0" applyNumberFormat="1" applyFont="1" applyFill="1" applyBorder="1" applyAlignment="1">
      <alignment vertical="center" wrapText="1"/>
    </xf>
    <xf numFmtId="0" fontId="49" fillId="16" borderId="10" xfId="0" applyFont="1" applyFill="1" applyBorder="1" applyAlignment="1">
      <alignment vertical="center" wrapText="1"/>
    </xf>
    <xf numFmtId="0" fontId="53" fillId="13" borderId="16" xfId="0" applyFont="1" applyFill="1" applyBorder="1" applyAlignment="1">
      <alignment horizontal="center" vertical="center" wrapText="1"/>
    </xf>
    <xf numFmtId="2" fontId="53" fillId="13" borderId="16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top" wrapText="1"/>
    </xf>
    <xf numFmtId="0" fontId="49" fillId="13" borderId="32" xfId="0" applyFont="1" applyFill="1" applyBorder="1" applyAlignment="1">
      <alignment vertical="center" wrapText="1"/>
    </xf>
    <xf numFmtId="0" fontId="49" fillId="13" borderId="10" xfId="0" applyFont="1" applyFill="1" applyBorder="1" applyAlignment="1">
      <alignment vertical="top" wrapText="1"/>
    </xf>
    <xf numFmtId="0" fontId="49" fillId="0" borderId="16" xfId="0" applyNumberFormat="1" applyFont="1" applyBorder="1" applyAlignment="1">
      <alignment horizontal="center" vertical="top" wrapText="1"/>
    </xf>
    <xf numFmtId="0" fontId="49" fillId="13" borderId="33" xfId="0" applyFont="1" applyFill="1" applyBorder="1" applyAlignment="1">
      <alignment wrapText="1"/>
    </xf>
    <xf numFmtId="2" fontId="49" fillId="13" borderId="33" xfId="0" applyNumberFormat="1" applyFont="1" applyFill="1" applyBorder="1" applyAlignment="1">
      <alignment wrapText="1"/>
    </xf>
    <xf numFmtId="2" fontId="48" fillId="33" borderId="10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top" wrapText="1"/>
    </xf>
    <xf numFmtId="49" fontId="48" fillId="33" borderId="10" xfId="0" applyNumberFormat="1" applyFont="1" applyFill="1" applyBorder="1" applyAlignment="1" applyProtection="1">
      <alignment vertical="top" wrapText="1"/>
      <protection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right" vertical="top"/>
    </xf>
    <xf numFmtId="0" fontId="53" fillId="16" borderId="11" xfId="0" applyFont="1" applyFill="1" applyBorder="1" applyAlignment="1">
      <alignment vertical="center" wrapText="1"/>
    </xf>
    <xf numFmtId="2" fontId="3" fillId="16" borderId="10" xfId="0" applyNumberFormat="1" applyFont="1" applyFill="1" applyBorder="1" applyAlignment="1">
      <alignment horizontal="center" vertical="center" wrapText="1"/>
    </xf>
    <xf numFmtId="0" fontId="53" fillId="16" borderId="10" xfId="0" applyFont="1" applyFill="1" applyBorder="1" applyAlignment="1">
      <alignment vertical="center" wrapText="1"/>
    </xf>
    <xf numFmtId="4" fontId="48" fillId="16" borderId="10" xfId="0" applyNumberFormat="1" applyFont="1" applyFill="1" applyBorder="1" applyAlignment="1">
      <alignment vertical="center" wrapText="1"/>
    </xf>
    <xf numFmtId="2" fontId="53" fillId="16" borderId="10" xfId="0" applyNumberFormat="1" applyFont="1" applyFill="1" applyBorder="1" applyAlignment="1" applyProtection="1">
      <alignment vertical="center"/>
      <protection/>
    </xf>
    <xf numFmtId="0" fontId="49" fillId="10" borderId="10" xfId="0" applyFont="1" applyFill="1" applyBorder="1" applyAlignment="1">
      <alignment vertical="center" wrapText="1"/>
    </xf>
    <xf numFmtId="0" fontId="53" fillId="16" borderId="16" xfId="0" applyFont="1" applyFill="1" applyBorder="1" applyAlignment="1">
      <alignment vertical="center" wrapText="1"/>
    </xf>
    <xf numFmtId="2" fontId="49" fillId="16" borderId="34" xfId="0" applyNumberFormat="1" applyFont="1" applyFill="1" applyBorder="1" applyAlignment="1">
      <alignment vertical="center" wrapText="1"/>
    </xf>
    <xf numFmtId="0" fontId="49" fillId="13" borderId="10" xfId="0" applyFont="1" applyFill="1" applyBorder="1" applyAlignment="1">
      <alignment wrapText="1"/>
    </xf>
    <xf numFmtId="2" fontId="48" fillId="13" borderId="10" xfId="0" applyNumberFormat="1" applyFont="1" applyFill="1" applyBorder="1" applyAlignment="1">
      <alignment wrapText="1"/>
    </xf>
    <xf numFmtId="0" fontId="3" fillId="16" borderId="10" xfId="0" applyFont="1" applyFill="1" applyBorder="1" applyAlignment="1">
      <alignment horizontal="left" vertical="top" wrapText="1"/>
    </xf>
    <xf numFmtId="4" fontId="48" fillId="16" borderId="10" xfId="0" applyNumberFormat="1" applyFont="1" applyFill="1" applyBorder="1" applyAlignment="1">
      <alignment horizontal="right" vertical="top"/>
    </xf>
    <xf numFmtId="4" fontId="48" fillId="13" borderId="10" xfId="0" applyNumberFormat="1" applyFont="1" applyFill="1" applyBorder="1" applyAlignment="1">
      <alignment horizontal="right" vertical="top"/>
    </xf>
    <xf numFmtId="0" fontId="48" fillId="13" borderId="10" xfId="0" applyFont="1" applyFill="1" applyBorder="1" applyAlignment="1">
      <alignment vertical="top" wrapText="1"/>
    </xf>
    <xf numFmtId="0" fontId="49" fillId="0" borderId="3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2" fontId="48" fillId="13" borderId="36" xfId="0" applyNumberFormat="1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51" fillId="33" borderId="16" xfId="0" applyFont="1" applyFill="1" applyBorder="1" applyAlignment="1">
      <alignment wrapText="1"/>
    </xf>
    <xf numFmtId="0" fontId="51" fillId="33" borderId="22" xfId="0" applyFont="1" applyFill="1" applyBorder="1" applyAlignment="1">
      <alignment wrapText="1"/>
    </xf>
    <xf numFmtId="0" fontId="2" fillId="16" borderId="12" xfId="0" applyFont="1" applyFill="1" applyBorder="1" applyAlignment="1">
      <alignment horizontal="left" vertical="top" wrapText="1"/>
    </xf>
    <xf numFmtId="0" fontId="49" fillId="16" borderId="10" xfId="0" applyNumberFormat="1" applyFont="1" applyFill="1" applyBorder="1" applyAlignment="1" applyProtection="1">
      <alignment horizontal="left" vertical="top" wrapText="1"/>
      <protection/>
    </xf>
    <xf numFmtId="49" fontId="49" fillId="16" borderId="0" xfId="0" applyNumberFormat="1" applyFont="1" applyFill="1" applyAlignment="1" applyProtection="1">
      <alignment vertical="top" wrapText="1"/>
      <protection/>
    </xf>
    <xf numFmtId="0" fontId="2" fillId="16" borderId="0" xfId="0" applyFont="1" applyFill="1" applyAlignment="1">
      <alignment vertical="top" wrapText="1"/>
    </xf>
    <xf numFmtId="0" fontId="2" fillId="16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16" borderId="10" xfId="0" applyFont="1" applyFill="1" applyBorder="1" applyAlignment="1">
      <alignment vertical="center" wrapText="1"/>
    </xf>
    <xf numFmtId="49" fontId="2" fillId="16" borderId="1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Alignment="1" applyProtection="1">
      <alignment vertical="center" wrapText="1"/>
      <protection/>
    </xf>
    <xf numFmtId="0" fontId="2" fillId="0" borderId="11" xfId="0" applyFont="1" applyBorder="1" applyAlignment="1">
      <alignment vertical="top" wrapText="1"/>
    </xf>
    <xf numFmtId="49" fontId="49" fillId="0" borderId="0" xfId="0" applyNumberFormat="1" applyFont="1" applyFill="1" applyAlignment="1" applyProtection="1">
      <alignment vertical="top" wrapText="1"/>
      <protection/>
    </xf>
    <xf numFmtId="0" fontId="49" fillId="33" borderId="10" xfId="0" applyFont="1" applyFill="1" applyBorder="1" applyAlignment="1">
      <alignment vertical="top" wrapText="1"/>
    </xf>
    <xf numFmtId="0" fontId="49" fillId="13" borderId="23" xfId="0" applyFont="1" applyFill="1" applyBorder="1" applyAlignment="1">
      <alignment horizontal="center" wrapText="1"/>
    </xf>
    <xf numFmtId="2" fontId="49" fillId="0" borderId="37" xfId="0" applyNumberFormat="1" applyFont="1" applyBorder="1" applyAlignment="1">
      <alignment vertical="center" wrapText="1"/>
    </xf>
    <xf numFmtId="0" fontId="51" fillId="33" borderId="2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1" fillId="33" borderId="38" xfId="0" applyFont="1" applyFill="1" applyBorder="1" applyAlignment="1">
      <alignment wrapText="1"/>
    </xf>
    <xf numFmtId="0" fontId="51" fillId="33" borderId="39" xfId="0" applyFont="1" applyFill="1" applyBorder="1" applyAlignment="1">
      <alignment wrapText="1"/>
    </xf>
    <xf numFmtId="0" fontId="51" fillId="33" borderId="40" xfId="0" applyFont="1" applyFill="1" applyBorder="1" applyAlignment="1">
      <alignment wrapText="1"/>
    </xf>
    <xf numFmtId="49" fontId="49" fillId="16" borderId="10" xfId="0" applyNumberFormat="1" applyFont="1" applyFill="1" applyBorder="1" applyAlignment="1" applyProtection="1">
      <alignment vertical="top" wrapText="1"/>
      <protection/>
    </xf>
    <xf numFmtId="22" fontId="56" fillId="16" borderId="10" xfId="0" applyNumberFormat="1" applyFont="1" applyFill="1" applyBorder="1" applyAlignment="1">
      <alignment horizontal="center" vertical="top"/>
    </xf>
    <xf numFmtId="2" fontId="48" fillId="16" borderId="16" xfId="0" applyNumberFormat="1" applyFont="1" applyFill="1" applyBorder="1" applyAlignment="1">
      <alignment vertical="center" wrapText="1"/>
    </xf>
    <xf numFmtId="2" fontId="53" fillId="16" borderId="10" xfId="0" applyNumberFormat="1" applyFont="1" applyFill="1" applyBorder="1" applyAlignment="1">
      <alignment horizontal="right" vertical="center" wrapText="1"/>
    </xf>
    <xf numFmtId="2" fontId="53" fillId="16" borderId="13" xfId="0" applyNumberFormat="1" applyFont="1" applyFill="1" applyBorder="1" applyAlignment="1">
      <alignment vertical="center" wrapText="1"/>
    </xf>
    <xf numFmtId="49" fontId="3" fillId="16" borderId="13" xfId="0" applyNumberFormat="1" applyFont="1" applyFill="1" applyBorder="1" applyAlignment="1" applyProtection="1">
      <alignment horizontal="center" vertical="center" wrapText="1"/>
      <protection/>
    </xf>
    <xf numFmtId="2" fontId="48" fillId="13" borderId="10" xfId="0" applyNumberFormat="1" applyFont="1" applyFill="1" applyBorder="1" applyAlignment="1">
      <alignment vertical="top" wrapText="1"/>
    </xf>
    <xf numFmtId="2" fontId="49" fillId="13" borderId="36" xfId="0" applyNumberFormat="1" applyFont="1" applyFill="1" applyBorder="1" applyAlignment="1">
      <alignment wrapText="1"/>
    </xf>
    <xf numFmtId="4" fontId="55" fillId="13" borderId="10" xfId="0" applyNumberFormat="1" applyFont="1" applyFill="1" applyBorder="1" applyAlignment="1">
      <alignment horizontal="right" wrapText="1"/>
    </xf>
    <xf numFmtId="49" fontId="48" fillId="33" borderId="16" xfId="0" applyNumberFormat="1" applyFont="1" applyFill="1" applyBorder="1" applyAlignment="1" applyProtection="1">
      <alignment vertical="top" wrapText="1"/>
      <protection/>
    </xf>
    <xf numFmtId="4" fontId="48" fillId="33" borderId="10" xfId="0" applyNumberFormat="1" applyFont="1" applyFill="1" applyBorder="1" applyAlignment="1">
      <alignment horizontal="right" vertical="top"/>
    </xf>
    <xf numFmtId="0" fontId="48" fillId="0" borderId="0" xfId="0" applyFont="1" applyAlignment="1">
      <alignment vertical="top" wrapText="1"/>
    </xf>
    <xf numFmtId="4" fontId="48" fillId="16" borderId="12" xfId="0" applyNumberFormat="1" applyFont="1" applyFill="1" applyBorder="1" applyAlignment="1">
      <alignment horizontal="right" vertical="top"/>
    </xf>
    <xf numFmtId="2" fontId="48" fillId="16" borderId="10" xfId="0" applyNumberFormat="1" applyFont="1" applyFill="1" applyBorder="1" applyAlignment="1">
      <alignment vertical="top" wrapText="1"/>
    </xf>
    <xf numFmtId="4" fontId="48" fillId="13" borderId="12" xfId="0" applyNumberFormat="1" applyFont="1" applyFill="1" applyBorder="1" applyAlignment="1">
      <alignment horizontal="right" vertical="top"/>
    </xf>
    <xf numFmtId="2" fontId="49" fillId="16" borderId="10" xfId="0" applyNumberFormat="1" applyFont="1" applyFill="1" applyBorder="1" applyAlignment="1">
      <alignment horizontal="right" vertical="center" wrapText="1"/>
    </xf>
    <xf numFmtId="0" fontId="49" fillId="16" borderId="13" xfId="0" applyFont="1" applyFill="1" applyBorder="1" applyAlignment="1">
      <alignment vertical="center" wrapText="1"/>
    </xf>
    <xf numFmtId="0" fontId="49" fillId="13" borderId="13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vertical="top" wrapText="1"/>
    </xf>
    <xf numFmtId="4" fontId="48" fillId="16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wrapText="1"/>
    </xf>
    <xf numFmtId="49" fontId="3" fillId="16" borderId="10" xfId="0" applyNumberFormat="1" applyFont="1" applyFill="1" applyBorder="1" applyAlignment="1" applyProtection="1">
      <alignment horizontal="center" vertical="center" wrapText="1"/>
      <protection/>
    </xf>
    <xf numFmtId="2" fontId="48" fillId="33" borderId="13" xfId="0" applyNumberFormat="1" applyFont="1" applyFill="1" applyBorder="1" applyAlignment="1">
      <alignment horizontal="center" vertical="center" wrapText="1"/>
    </xf>
    <xf numFmtId="2" fontId="49" fillId="16" borderId="13" xfId="0" applyNumberFormat="1" applyFont="1" applyFill="1" applyBorder="1" applyAlignment="1">
      <alignment vertical="center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13" borderId="41" xfId="0" applyFont="1" applyFill="1" applyBorder="1" applyAlignment="1">
      <alignment wrapText="1"/>
    </xf>
    <xf numFmtId="0" fontId="51" fillId="33" borderId="21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wrapText="1"/>
    </xf>
    <xf numFmtId="0" fontId="57" fillId="33" borderId="43" xfId="0" applyFont="1" applyFill="1" applyBorder="1" applyAlignment="1">
      <alignment horizontal="center" wrapText="1"/>
    </xf>
    <xf numFmtId="0" fontId="57" fillId="33" borderId="44" xfId="0" applyFont="1" applyFill="1" applyBorder="1" applyAlignment="1">
      <alignment horizontal="center" wrapText="1"/>
    </xf>
    <xf numFmtId="0" fontId="51" fillId="13" borderId="45" xfId="0" applyFont="1" applyFill="1" applyBorder="1" applyAlignment="1">
      <alignment horizontal="left" wrapText="1"/>
    </xf>
    <xf numFmtId="0" fontId="51" fillId="13" borderId="46" xfId="0" applyFont="1" applyFill="1" applyBorder="1" applyAlignment="1">
      <alignment horizontal="left" wrapText="1"/>
    </xf>
    <xf numFmtId="0" fontId="51" fillId="13" borderId="47" xfId="0" applyFont="1" applyFill="1" applyBorder="1" applyAlignment="1">
      <alignment horizontal="left" wrapText="1"/>
    </xf>
    <xf numFmtId="0" fontId="51" fillId="13" borderId="48" xfId="0" applyFont="1" applyFill="1" applyBorder="1" applyAlignment="1">
      <alignment horizontal="left" wrapText="1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center" wrapText="1"/>
    </xf>
    <xf numFmtId="4" fontId="49" fillId="0" borderId="16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4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70" zoomScaleNormal="70" zoomScalePageLayoutView="0" workbookViewId="0" topLeftCell="A62">
      <selection activeCell="H72" sqref="H72"/>
    </sheetView>
  </sheetViews>
  <sheetFormatPr defaultColWidth="9.140625" defaultRowHeight="15"/>
  <cols>
    <col min="1" max="1" width="5.00390625" style="1" customWidth="1"/>
    <col min="2" max="2" width="23.57421875" style="1" customWidth="1"/>
    <col min="3" max="3" width="14.140625" style="1" customWidth="1"/>
    <col min="4" max="4" width="7.140625" style="1" customWidth="1"/>
    <col min="5" max="5" width="27.8515625" style="1" customWidth="1"/>
    <col min="6" max="6" width="37.57421875" style="1" customWidth="1"/>
    <col min="7" max="7" width="17.57421875" style="1" customWidth="1"/>
    <col min="8" max="8" width="18.140625" style="1" bestFit="1" customWidth="1"/>
    <col min="9" max="11" width="13.57421875" style="1" customWidth="1"/>
    <col min="12" max="12" width="15.7109375" style="1" customWidth="1"/>
    <col min="13" max="13" width="6.421875" style="1" customWidth="1"/>
    <col min="14" max="14" width="14.8515625" style="1" customWidth="1"/>
    <col min="15" max="15" width="12.28125" style="1" customWidth="1"/>
    <col min="16" max="16" width="6.421875" style="1" customWidth="1"/>
    <col min="17" max="18" width="14.421875" style="1" customWidth="1"/>
    <col min="19" max="19" width="20.140625" style="1" customWidth="1"/>
    <col min="20" max="20" width="14.421875" style="1" customWidth="1"/>
    <col min="21" max="21" width="19.140625" style="1" customWidth="1"/>
    <col min="22" max="16384" width="9.140625" style="1" customWidth="1"/>
  </cols>
  <sheetData>
    <row r="1" spans="1:21" ht="30" customHeight="1">
      <c r="A1" s="277" t="s">
        <v>16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9"/>
    </row>
    <row r="2" spans="1:21" ht="129" thickBot="1">
      <c r="A2" s="25" t="s">
        <v>0</v>
      </c>
      <c r="B2" s="10" t="s">
        <v>11</v>
      </c>
      <c r="C2" s="10" t="s">
        <v>162</v>
      </c>
      <c r="D2" s="10" t="s">
        <v>8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32</v>
      </c>
      <c r="K2" s="10" t="s">
        <v>143</v>
      </c>
      <c r="L2" s="10" t="s">
        <v>7</v>
      </c>
      <c r="M2" s="11" t="s">
        <v>10</v>
      </c>
      <c r="N2" s="10" t="s">
        <v>144</v>
      </c>
      <c r="O2" s="10" t="s">
        <v>69</v>
      </c>
      <c r="P2" s="20" t="s">
        <v>133</v>
      </c>
      <c r="Q2" s="10" t="s">
        <v>182</v>
      </c>
      <c r="R2" s="10" t="s">
        <v>183</v>
      </c>
      <c r="S2" s="10" t="s">
        <v>141</v>
      </c>
      <c r="T2" s="12" t="s">
        <v>216</v>
      </c>
      <c r="U2" s="12" t="s">
        <v>9</v>
      </c>
    </row>
    <row r="3" spans="1:21" ht="16.5" thickBot="1">
      <c r="A3" s="280" t="s">
        <v>12</v>
      </c>
      <c r="B3" s="281"/>
      <c r="C3" s="281"/>
      <c r="D3" s="282"/>
      <c r="E3" s="282"/>
      <c r="F3" s="282"/>
      <c r="G3" s="281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3"/>
    </row>
    <row r="4" spans="1:21" ht="113.25" customHeight="1">
      <c r="A4" s="286">
        <v>1</v>
      </c>
      <c r="B4" s="288" t="s">
        <v>13</v>
      </c>
      <c r="C4" s="289">
        <v>1385749</v>
      </c>
      <c r="D4" s="109">
        <v>1</v>
      </c>
      <c r="E4" s="216" t="s">
        <v>17</v>
      </c>
      <c r="F4" s="110" t="s">
        <v>18</v>
      </c>
      <c r="G4" s="88" t="s">
        <v>26</v>
      </c>
      <c r="H4" s="88" t="s">
        <v>19</v>
      </c>
      <c r="I4" s="95">
        <v>46878.2</v>
      </c>
      <c r="J4" s="95">
        <v>46878.2</v>
      </c>
      <c r="K4" s="95">
        <v>100</v>
      </c>
      <c r="L4" s="92" t="s">
        <v>70</v>
      </c>
      <c r="M4" s="111">
        <v>9</v>
      </c>
      <c r="N4" s="82">
        <v>46878.2</v>
      </c>
      <c r="O4" s="82">
        <v>46878.2</v>
      </c>
      <c r="P4" s="93" t="s">
        <v>132</v>
      </c>
      <c r="Q4" s="95">
        <v>46778.2</v>
      </c>
      <c r="R4" s="95">
        <v>46778.2</v>
      </c>
      <c r="S4" s="94" t="s">
        <v>179</v>
      </c>
      <c r="T4" s="232"/>
      <c r="U4" s="169">
        <v>46778.2</v>
      </c>
    </row>
    <row r="5" spans="1:21" ht="150">
      <c r="A5" s="287"/>
      <c r="B5" s="288"/>
      <c r="C5" s="290"/>
      <c r="D5" s="96">
        <v>2</v>
      </c>
      <c r="E5" s="217" t="s">
        <v>20</v>
      </c>
      <c r="F5" s="105" t="s">
        <v>21</v>
      </c>
      <c r="G5" s="88" t="s">
        <v>26</v>
      </c>
      <c r="H5" s="106" t="s">
        <v>22</v>
      </c>
      <c r="I5" s="107">
        <v>335993.36</v>
      </c>
      <c r="J5" s="107">
        <v>335993.36</v>
      </c>
      <c r="K5" s="95">
        <v>100</v>
      </c>
      <c r="L5" s="92" t="s">
        <v>70</v>
      </c>
      <c r="M5" s="108">
        <v>14</v>
      </c>
      <c r="N5" s="83">
        <v>335993.36</v>
      </c>
      <c r="O5" s="83">
        <v>335993.36</v>
      </c>
      <c r="P5" s="93" t="s">
        <v>132</v>
      </c>
      <c r="Q5" s="107">
        <v>333484.56</v>
      </c>
      <c r="R5" s="107">
        <v>333484.56</v>
      </c>
      <c r="S5" s="94" t="s">
        <v>213</v>
      </c>
      <c r="T5" s="233"/>
      <c r="U5" s="161">
        <v>331997.01</v>
      </c>
    </row>
    <row r="6" spans="1:21" ht="105">
      <c r="A6" s="287"/>
      <c r="B6" s="288"/>
      <c r="C6" s="290"/>
      <c r="D6" s="96">
        <v>3</v>
      </c>
      <c r="E6" s="217" t="s">
        <v>23</v>
      </c>
      <c r="F6" s="87" t="s">
        <v>24</v>
      </c>
      <c r="G6" s="88" t="s">
        <v>26</v>
      </c>
      <c r="H6" s="89" t="s">
        <v>25</v>
      </c>
      <c r="I6" s="90">
        <v>56637.91</v>
      </c>
      <c r="J6" s="90">
        <v>56637.91</v>
      </c>
      <c r="K6" s="91">
        <v>100</v>
      </c>
      <c r="L6" s="92" t="s">
        <v>70</v>
      </c>
      <c r="M6" s="93">
        <v>7</v>
      </c>
      <c r="N6" s="80">
        <v>56637.91</v>
      </c>
      <c r="O6" s="80">
        <v>56637.91</v>
      </c>
      <c r="P6" s="93" t="s">
        <v>132</v>
      </c>
      <c r="Q6" s="90">
        <v>56218.88</v>
      </c>
      <c r="R6" s="90">
        <v>56218.88</v>
      </c>
      <c r="S6" s="94" t="s">
        <v>178</v>
      </c>
      <c r="T6" s="233"/>
      <c r="U6" s="203">
        <v>56218.88</v>
      </c>
    </row>
    <row r="7" spans="1:21" ht="114" customHeight="1" thickBot="1">
      <c r="A7" s="287"/>
      <c r="B7" s="288"/>
      <c r="C7" s="290"/>
      <c r="D7" s="96">
        <v>4</v>
      </c>
      <c r="E7" s="218" t="s">
        <v>27</v>
      </c>
      <c r="F7" s="135" t="s">
        <v>28</v>
      </c>
      <c r="G7" s="106" t="s">
        <v>29</v>
      </c>
      <c r="H7" s="89" t="s">
        <v>30</v>
      </c>
      <c r="I7" s="90">
        <v>144363.16</v>
      </c>
      <c r="J7" s="90">
        <v>144363.16</v>
      </c>
      <c r="K7" s="91">
        <v>100</v>
      </c>
      <c r="L7" s="92" t="s">
        <v>70</v>
      </c>
      <c r="M7" s="93">
        <v>7</v>
      </c>
      <c r="N7" s="80">
        <v>144363.16</v>
      </c>
      <c r="O7" s="80">
        <v>144363.16</v>
      </c>
      <c r="P7" s="93" t="s">
        <v>132</v>
      </c>
      <c r="Q7" s="90">
        <v>85544.95</v>
      </c>
      <c r="R7" s="90">
        <v>85544.95</v>
      </c>
      <c r="S7" s="94" t="s">
        <v>212</v>
      </c>
      <c r="T7" s="234"/>
      <c r="U7" s="161">
        <v>42772.47</v>
      </c>
    </row>
    <row r="8" spans="1:21" ht="124.5" customHeight="1">
      <c r="A8" s="287"/>
      <c r="B8" s="185" t="s">
        <v>200</v>
      </c>
      <c r="C8" s="290"/>
      <c r="D8" s="97">
        <v>5</v>
      </c>
      <c r="E8" s="235" t="s">
        <v>201</v>
      </c>
      <c r="F8" s="135" t="s">
        <v>202</v>
      </c>
      <c r="G8" s="89" t="s">
        <v>29</v>
      </c>
      <c r="H8" s="236">
        <v>44559.51458333333</v>
      </c>
      <c r="I8" s="90">
        <v>61100</v>
      </c>
      <c r="J8" s="158">
        <v>61100</v>
      </c>
      <c r="K8" s="90">
        <v>100</v>
      </c>
      <c r="L8" s="125" t="s">
        <v>70</v>
      </c>
      <c r="M8" s="93">
        <v>9</v>
      </c>
      <c r="N8" s="80">
        <v>61100</v>
      </c>
      <c r="O8" s="80">
        <v>61100</v>
      </c>
      <c r="P8" s="93" t="s">
        <v>132</v>
      </c>
      <c r="Q8" s="90">
        <v>49077.55</v>
      </c>
      <c r="R8" s="90">
        <v>49077.55</v>
      </c>
      <c r="S8" s="94" t="s">
        <v>267</v>
      </c>
      <c r="T8" s="230"/>
      <c r="U8" s="176">
        <v>24412.26</v>
      </c>
    </row>
    <row r="9" spans="1:21" ht="95.25" customHeight="1">
      <c r="A9" s="210"/>
      <c r="B9" s="260" t="s">
        <v>234</v>
      </c>
      <c r="C9" s="290"/>
      <c r="D9" s="97">
        <v>6</v>
      </c>
      <c r="E9" s="235" t="s">
        <v>236</v>
      </c>
      <c r="F9" s="135" t="s">
        <v>237</v>
      </c>
      <c r="G9" s="89" t="s">
        <v>26</v>
      </c>
      <c r="H9" s="236">
        <v>44985.44027777778</v>
      </c>
      <c r="I9" s="90">
        <v>391160</v>
      </c>
      <c r="J9" s="90">
        <v>391160</v>
      </c>
      <c r="K9" s="90">
        <v>100</v>
      </c>
      <c r="L9" s="92" t="s">
        <v>70</v>
      </c>
      <c r="M9" s="93">
        <v>7</v>
      </c>
      <c r="N9" s="241">
        <v>391160</v>
      </c>
      <c r="O9" s="241">
        <v>391160</v>
      </c>
      <c r="P9" s="93" t="s">
        <v>132</v>
      </c>
      <c r="Q9" s="248">
        <v>391149.03</v>
      </c>
      <c r="R9" s="248">
        <v>391149.03</v>
      </c>
      <c r="S9" s="94" t="s">
        <v>274</v>
      </c>
      <c r="T9" s="231"/>
      <c r="U9" s="229"/>
    </row>
    <row r="10" spans="1:21" ht="94.5" customHeight="1">
      <c r="A10" s="210"/>
      <c r="B10" s="260" t="s">
        <v>270</v>
      </c>
      <c r="C10" s="291"/>
      <c r="D10" s="97">
        <v>7</v>
      </c>
      <c r="E10" s="235" t="s">
        <v>271</v>
      </c>
      <c r="F10" s="167" t="s">
        <v>272</v>
      </c>
      <c r="G10" s="89" t="s">
        <v>29</v>
      </c>
      <c r="H10" s="236">
        <v>45280.57986111111</v>
      </c>
      <c r="I10" s="248">
        <v>385535.4</v>
      </c>
      <c r="J10" s="248">
        <v>385535.4</v>
      </c>
      <c r="K10" s="90">
        <v>100</v>
      </c>
      <c r="L10" s="92" t="s">
        <v>70</v>
      </c>
      <c r="M10" s="93">
        <v>7</v>
      </c>
      <c r="N10" s="241">
        <v>385535.4</v>
      </c>
      <c r="O10" s="241">
        <v>385535.4</v>
      </c>
      <c r="P10" s="44"/>
      <c r="Q10" s="29"/>
      <c r="R10" s="29"/>
      <c r="S10" s="188"/>
      <c r="T10" s="65"/>
      <c r="U10" s="21"/>
    </row>
    <row r="11" spans="1:21" ht="27.75" customHeight="1" thickBot="1">
      <c r="A11" s="183"/>
      <c r="B11" s="184"/>
      <c r="C11" s="32" t="s">
        <v>6</v>
      </c>
      <c r="D11" s="228"/>
      <c r="E11" s="186"/>
      <c r="F11" s="261"/>
      <c r="G11" s="186"/>
      <c r="H11" s="186"/>
      <c r="I11" s="187">
        <f>SUM(I4:I10)</f>
        <v>1421668.03</v>
      </c>
      <c r="J11" s="187">
        <f>SUM(J4:J10)</f>
        <v>1421668.03</v>
      </c>
      <c r="K11" s="187"/>
      <c r="L11" s="186"/>
      <c r="M11" s="186"/>
      <c r="N11" s="187">
        <f>SUM(N4:N10)</f>
        <v>1421668.03</v>
      </c>
      <c r="O11" s="187">
        <f>SUM(O4:O10)</f>
        <v>1421668.03</v>
      </c>
      <c r="P11" s="186"/>
      <c r="Q11" s="187">
        <f>SUM(Q4:Q9)</f>
        <v>962253.17</v>
      </c>
      <c r="R11" s="187">
        <f>SUM(R4:R9)</f>
        <v>962253.17</v>
      </c>
      <c r="S11" s="242"/>
      <c r="T11" s="243">
        <f>C4-U4-U5-U6-R7-R8-R9-O10</f>
        <v>39447.97999999998</v>
      </c>
      <c r="U11" s="55">
        <f>SUM(U4:U8)</f>
        <v>502178.82000000007</v>
      </c>
    </row>
    <row r="12" spans="1:21" ht="60" customHeight="1">
      <c r="A12" s="284">
        <v>2</v>
      </c>
      <c r="B12" s="271" t="s">
        <v>14</v>
      </c>
      <c r="C12" s="16">
        <v>880123.5</v>
      </c>
      <c r="D12" s="153">
        <v>1</v>
      </c>
      <c r="E12" s="219" t="s">
        <v>33</v>
      </c>
      <c r="F12" s="151" t="s">
        <v>34</v>
      </c>
      <c r="G12" s="99" t="s">
        <v>48</v>
      </c>
      <c r="H12" s="88" t="s">
        <v>35</v>
      </c>
      <c r="I12" s="91">
        <v>220473</v>
      </c>
      <c r="J12" s="91">
        <v>110236.5</v>
      </c>
      <c r="K12" s="91">
        <v>50</v>
      </c>
      <c r="L12" s="92" t="s">
        <v>70</v>
      </c>
      <c r="M12" s="152">
        <v>5</v>
      </c>
      <c r="N12" s="84">
        <v>220473</v>
      </c>
      <c r="O12" s="84">
        <v>110236.5</v>
      </c>
      <c r="P12" s="93" t="s">
        <v>132</v>
      </c>
      <c r="Q12" s="95">
        <v>220473</v>
      </c>
      <c r="R12" s="91">
        <v>110236.5</v>
      </c>
      <c r="S12" s="94" t="s">
        <v>191</v>
      </c>
      <c r="T12" s="263"/>
      <c r="U12" s="178">
        <v>110236.5</v>
      </c>
    </row>
    <row r="13" spans="1:21" ht="60">
      <c r="A13" s="285"/>
      <c r="B13" s="272"/>
      <c r="C13" s="33"/>
      <c r="D13" s="97">
        <v>2</v>
      </c>
      <c r="E13" s="220" t="s">
        <v>36</v>
      </c>
      <c r="F13" s="130" t="s">
        <v>37</v>
      </c>
      <c r="G13" s="131" t="s">
        <v>38</v>
      </c>
      <c r="H13" s="100" t="s">
        <v>39</v>
      </c>
      <c r="I13" s="91">
        <v>201800</v>
      </c>
      <c r="J13" s="90">
        <v>121080</v>
      </c>
      <c r="K13" s="91">
        <v>60</v>
      </c>
      <c r="L13" s="92" t="s">
        <v>71</v>
      </c>
      <c r="M13" s="132"/>
      <c r="N13" s="90">
        <v>0</v>
      </c>
      <c r="O13" s="90">
        <v>0</v>
      </c>
      <c r="P13" s="93" t="s">
        <v>161</v>
      </c>
      <c r="Q13" s="9"/>
      <c r="R13" s="9"/>
      <c r="S13" s="54"/>
      <c r="T13" s="263"/>
      <c r="U13" s="13"/>
    </row>
    <row r="14" spans="1:21" ht="150">
      <c r="A14" s="285"/>
      <c r="B14" s="272"/>
      <c r="C14" s="15"/>
      <c r="D14" s="97">
        <v>3</v>
      </c>
      <c r="E14" s="220" t="s">
        <v>40</v>
      </c>
      <c r="F14" s="98" t="s">
        <v>41</v>
      </c>
      <c r="G14" s="99" t="s">
        <v>152</v>
      </c>
      <c r="H14" s="100" t="s">
        <v>42</v>
      </c>
      <c r="I14" s="95">
        <v>143524.82</v>
      </c>
      <c r="J14" s="90">
        <v>100467.37</v>
      </c>
      <c r="K14" s="91">
        <v>70</v>
      </c>
      <c r="L14" s="182" t="s">
        <v>70</v>
      </c>
      <c r="M14" s="93">
        <v>6</v>
      </c>
      <c r="N14" s="82">
        <v>143524.82</v>
      </c>
      <c r="O14" s="80">
        <v>100467.37</v>
      </c>
      <c r="P14" s="93" t="s">
        <v>132</v>
      </c>
      <c r="Q14" s="95">
        <v>143520</v>
      </c>
      <c r="R14" s="90">
        <v>100464</v>
      </c>
      <c r="S14" s="94" t="s">
        <v>181</v>
      </c>
      <c r="T14" s="263"/>
      <c r="U14" s="176">
        <v>100464</v>
      </c>
    </row>
    <row r="15" spans="1:21" ht="90">
      <c r="A15" s="285"/>
      <c r="B15" s="272"/>
      <c r="C15" s="16"/>
      <c r="D15" s="97">
        <v>4</v>
      </c>
      <c r="E15" s="220" t="s">
        <v>43</v>
      </c>
      <c r="F15" s="167" t="s">
        <v>44</v>
      </c>
      <c r="G15" s="168" t="s">
        <v>151</v>
      </c>
      <c r="H15" s="100" t="s">
        <v>45</v>
      </c>
      <c r="I15" s="90">
        <v>46046</v>
      </c>
      <c r="J15" s="90">
        <v>32232.2</v>
      </c>
      <c r="K15" s="91">
        <v>70</v>
      </c>
      <c r="L15" s="92" t="s">
        <v>70</v>
      </c>
      <c r="M15" s="93">
        <v>4</v>
      </c>
      <c r="N15" s="80">
        <v>46046</v>
      </c>
      <c r="O15" s="80">
        <v>32232.2</v>
      </c>
      <c r="P15" s="93" t="s">
        <v>132</v>
      </c>
      <c r="Q15" s="90">
        <v>41727.75</v>
      </c>
      <c r="R15" s="90">
        <v>29209.42</v>
      </c>
      <c r="S15" s="94" t="s">
        <v>211</v>
      </c>
      <c r="T15" s="263"/>
      <c r="U15" s="250">
        <v>25355.19</v>
      </c>
    </row>
    <row r="16" spans="1:21" ht="60">
      <c r="A16" s="285"/>
      <c r="B16" s="272"/>
      <c r="C16" s="15"/>
      <c r="D16" s="133">
        <v>5</v>
      </c>
      <c r="E16" s="220" t="s">
        <v>46</v>
      </c>
      <c r="F16" s="98" t="s">
        <v>49</v>
      </c>
      <c r="G16" s="134" t="s">
        <v>47</v>
      </c>
      <c r="H16" s="114" t="s">
        <v>50</v>
      </c>
      <c r="I16" s="90">
        <v>194300</v>
      </c>
      <c r="J16" s="90">
        <v>116580</v>
      </c>
      <c r="K16" s="91">
        <v>60</v>
      </c>
      <c r="L16" s="92" t="s">
        <v>71</v>
      </c>
      <c r="M16" s="132"/>
      <c r="N16" s="90">
        <v>0</v>
      </c>
      <c r="O16" s="90">
        <v>0</v>
      </c>
      <c r="P16" s="93" t="s">
        <v>161</v>
      </c>
      <c r="Q16" s="9"/>
      <c r="R16" s="9"/>
      <c r="S16" s="54"/>
      <c r="T16" s="263"/>
      <c r="U16" s="13"/>
    </row>
    <row r="17" spans="1:21" ht="104.25" customHeight="1">
      <c r="A17" s="285"/>
      <c r="B17" s="272"/>
      <c r="C17" s="15"/>
      <c r="D17" s="97">
        <v>6</v>
      </c>
      <c r="E17" s="220" t="s">
        <v>51</v>
      </c>
      <c r="F17" s="159" t="s">
        <v>52</v>
      </c>
      <c r="G17" s="131" t="s">
        <v>150</v>
      </c>
      <c r="H17" s="114" t="s">
        <v>53</v>
      </c>
      <c r="I17" s="90">
        <v>133020</v>
      </c>
      <c r="J17" s="90">
        <v>93114</v>
      </c>
      <c r="K17" s="91">
        <v>70</v>
      </c>
      <c r="L17" s="92" t="s">
        <v>70</v>
      </c>
      <c r="M17" s="93">
        <v>5</v>
      </c>
      <c r="N17" s="80">
        <v>133020</v>
      </c>
      <c r="O17" s="80">
        <v>93114</v>
      </c>
      <c r="P17" s="93" t="s">
        <v>132</v>
      </c>
      <c r="Q17" s="155">
        <v>121129.74</v>
      </c>
      <c r="R17" s="90">
        <v>84790.81</v>
      </c>
      <c r="S17" s="94" t="s">
        <v>250</v>
      </c>
      <c r="T17" s="263"/>
      <c r="U17" s="14"/>
    </row>
    <row r="18" spans="1:21" ht="130.5">
      <c r="A18" s="285"/>
      <c r="B18" s="272"/>
      <c r="C18" s="15"/>
      <c r="D18" s="97">
        <v>7</v>
      </c>
      <c r="E18" s="220" t="s">
        <v>54</v>
      </c>
      <c r="F18" s="130" t="s">
        <v>55</v>
      </c>
      <c r="G18" s="131" t="s">
        <v>153</v>
      </c>
      <c r="H18" s="114" t="s">
        <v>56</v>
      </c>
      <c r="I18" s="90">
        <v>218400</v>
      </c>
      <c r="J18" s="90">
        <v>136906</v>
      </c>
      <c r="K18" s="91">
        <v>62.69</v>
      </c>
      <c r="L18" s="92" t="s">
        <v>70</v>
      </c>
      <c r="M18" s="93">
        <v>7</v>
      </c>
      <c r="N18" s="80">
        <v>218400</v>
      </c>
      <c r="O18" s="80">
        <v>136906</v>
      </c>
      <c r="P18" s="93" t="s">
        <v>132</v>
      </c>
      <c r="Q18" s="238">
        <v>204750</v>
      </c>
      <c r="R18" s="239">
        <v>128349.38</v>
      </c>
      <c r="S18" s="94" t="s">
        <v>235</v>
      </c>
      <c r="T18" s="263"/>
      <c r="U18" s="14"/>
    </row>
    <row r="19" spans="1:21" ht="60">
      <c r="A19" s="285"/>
      <c r="B19" s="272"/>
      <c r="C19" s="15"/>
      <c r="D19" s="27">
        <v>8</v>
      </c>
      <c r="E19" s="221" t="s">
        <v>57</v>
      </c>
      <c r="F19" s="40" t="s">
        <v>58</v>
      </c>
      <c r="G19" s="30" t="s">
        <v>59</v>
      </c>
      <c r="H19" s="34" t="s">
        <v>60</v>
      </c>
      <c r="I19" s="14">
        <v>268200</v>
      </c>
      <c r="J19" s="14">
        <v>136906</v>
      </c>
      <c r="K19" s="78">
        <v>51.05</v>
      </c>
      <c r="L19" s="26" t="s">
        <v>71</v>
      </c>
      <c r="M19" s="2"/>
      <c r="N19" s="29">
        <v>0</v>
      </c>
      <c r="O19" s="29">
        <v>0</v>
      </c>
      <c r="P19" s="2"/>
      <c r="Q19" s="2"/>
      <c r="R19" s="6"/>
      <c r="S19" s="6"/>
      <c r="T19" s="263"/>
      <c r="U19" s="14"/>
    </row>
    <row r="20" spans="1:21" ht="102.75">
      <c r="A20" s="285"/>
      <c r="B20" s="272"/>
      <c r="C20" s="15"/>
      <c r="D20" s="27">
        <v>9</v>
      </c>
      <c r="E20" s="221" t="s">
        <v>61</v>
      </c>
      <c r="F20" s="28" t="s">
        <v>62</v>
      </c>
      <c r="G20" s="31" t="s">
        <v>149</v>
      </c>
      <c r="H20" s="34" t="s">
        <v>63</v>
      </c>
      <c r="I20" s="14">
        <v>174160</v>
      </c>
      <c r="J20" s="14">
        <v>121912</v>
      </c>
      <c r="K20" s="78">
        <v>70</v>
      </c>
      <c r="L20" s="26" t="s">
        <v>142</v>
      </c>
      <c r="M20" s="77">
        <v>6</v>
      </c>
      <c r="N20" s="85">
        <v>174160</v>
      </c>
      <c r="O20" s="85">
        <v>121912</v>
      </c>
      <c r="P20" s="2"/>
      <c r="Q20" s="2"/>
      <c r="R20" s="6"/>
      <c r="S20" s="6"/>
      <c r="T20" s="263"/>
      <c r="U20" s="14"/>
    </row>
    <row r="21" spans="1:21" ht="135">
      <c r="A21" s="285"/>
      <c r="B21" s="272"/>
      <c r="C21" s="15"/>
      <c r="D21" s="97">
        <v>10</v>
      </c>
      <c r="E21" s="220" t="s">
        <v>64</v>
      </c>
      <c r="F21" s="98" t="s">
        <v>65</v>
      </c>
      <c r="G21" s="99" t="s">
        <v>148</v>
      </c>
      <c r="H21" s="114" t="s">
        <v>66</v>
      </c>
      <c r="I21" s="90">
        <v>218400</v>
      </c>
      <c r="J21" s="90">
        <v>136906</v>
      </c>
      <c r="K21" s="91">
        <v>62.69</v>
      </c>
      <c r="L21" s="92" t="s">
        <v>70</v>
      </c>
      <c r="M21" s="93">
        <v>7</v>
      </c>
      <c r="N21" s="80">
        <v>218400</v>
      </c>
      <c r="O21" s="80">
        <v>136906</v>
      </c>
      <c r="P21" s="93" t="s">
        <v>132</v>
      </c>
      <c r="Q21" s="107">
        <v>204225</v>
      </c>
      <c r="R21" s="146">
        <v>128020.27</v>
      </c>
      <c r="S21" s="94" t="s">
        <v>219</v>
      </c>
      <c r="T21" s="263"/>
      <c r="U21" s="176">
        <v>121924.07</v>
      </c>
    </row>
    <row r="22" spans="1:21" ht="150">
      <c r="A22" s="285"/>
      <c r="B22" s="272"/>
      <c r="C22" s="15"/>
      <c r="D22" s="97">
        <v>11</v>
      </c>
      <c r="E22" s="220" t="s">
        <v>67</v>
      </c>
      <c r="F22" s="112" t="s">
        <v>55</v>
      </c>
      <c r="G22" s="96" t="s">
        <v>147</v>
      </c>
      <c r="H22" s="114" t="s">
        <v>68</v>
      </c>
      <c r="I22" s="90">
        <v>300369.44</v>
      </c>
      <c r="J22" s="90">
        <v>136906</v>
      </c>
      <c r="K22" s="91">
        <v>45.58</v>
      </c>
      <c r="L22" s="92" t="s">
        <v>70</v>
      </c>
      <c r="M22" s="93">
        <v>6</v>
      </c>
      <c r="N22" s="80">
        <v>298187</v>
      </c>
      <c r="O22" s="81">
        <v>135911.5</v>
      </c>
      <c r="P22" s="93" t="s">
        <v>132</v>
      </c>
      <c r="Q22" s="160">
        <v>262897.59</v>
      </c>
      <c r="R22" s="146">
        <v>119826.62</v>
      </c>
      <c r="S22" s="94" t="s">
        <v>220</v>
      </c>
      <c r="T22" s="267"/>
      <c r="U22" s="176">
        <v>119826.58</v>
      </c>
    </row>
    <row r="23" spans="1:21" ht="65.25" customHeight="1">
      <c r="A23" s="285"/>
      <c r="B23" s="272"/>
      <c r="C23" s="15"/>
      <c r="D23" s="93">
        <v>12</v>
      </c>
      <c r="E23" s="222" t="s">
        <v>122</v>
      </c>
      <c r="F23" s="113" t="s">
        <v>123</v>
      </c>
      <c r="G23" s="154" t="s">
        <v>124</v>
      </c>
      <c r="H23" s="124" t="s">
        <v>125</v>
      </c>
      <c r="I23" s="90">
        <v>22296</v>
      </c>
      <c r="J23" s="90">
        <v>11148</v>
      </c>
      <c r="K23" s="91">
        <v>50</v>
      </c>
      <c r="L23" s="92" t="s">
        <v>70</v>
      </c>
      <c r="M23" s="93">
        <v>4</v>
      </c>
      <c r="N23" s="80">
        <v>22296</v>
      </c>
      <c r="O23" s="81">
        <v>11148</v>
      </c>
      <c r="P23" s="93" t="s">
        <v>132</v>
      </c>
      <c r="Q23" s="90">
        <v>22296</v>
      </c>
      <c r="R23" s="146">
        <v>11148</v>
      </c>
      <c r="S23" s="94" t="s">
        <v>189</v>
      </c>
      <c r="T23" s="72"/>
      <c r="U23" s="176">
        <v>11148</v>
      </c>
    </row>
    <row r="24" spans="1:21" ht="65.25" customHeight="1">
      <c r="A24" s="285"/>
      <c r="B24" s="272"/>
      <c r="C24" s="15"/>
      <c r="D24" s="93">
        <v>13</v>
      </c>
      <c r="E24" s="223" t="s">
        <v>129</v>
      </c>
      <c r="F24" s="123" t="s">
        <v>128</v>
      </c>
      <c r="G24" s="124" t="s">
        <v>127</v>
      </c>
      <c r="H24" s="124" t="s">
        <v>126</v>
      </c>
      <c r="I24" s="90">
        <v>144003.36</v>
      </c>
      <c r="J24" s="90">
        <v>72001.68</v>
      </c>
      <c r="K24" s="90">
        <v>50</v>
      </c>
      <c r="L24" s="125" t="s">
        <v>130</v>
      </c>
      <c r="M24" s="93">
        <v>3</v>
      </c>
      <c r="N24" s="90">
        <v>0</v>
      </c>
      <c r="O24" s="90">
        <v>0</v>
      </c>
      <c r="P24" s="93" t="s">
        <v>161</v>
      </c>
      <c r="Q24" s="138"/>
      <c r="R24" s="137"/>
      <c r="S24" s="137"/>
      <c r="T24" s="136"/>
      <c r="U24" s="21"/>
    </row>
    <row r="25" spans="1:21" ht="65.25" customHeight="1">
      <c r="A25" s="285"/>
      <c r="B25" s="272"/>
      <c r="C25" s="15"/>
      <c r="D25" s="44">
        <v>14</v>
      </c>
      <c r="E25" s="224" t="s">
        <v>165</v>
      </c>
      <c r="F25" s="140" t="s">
        <v>49</v>
      </c>
      <c r="G25" s="141" t="s">
        <v>47</v>
      </c>
      <c r="H25" s="139" t="s">
        <v>166</v>
      </c>
      <c r="I25" s="29">
        <v>194300</v>
      </c>
      <c r="J25" s="29">
        <v>136010</v>
      </c>
      <c r="K25" s="29">
        <v>70</v>
      </c>
      <c r="L25" s="142" t="s">
        <v>71</v>
      </c>
      <c r="M25" s="44"/>
      <c r="N25" s="29">
        <v>0</v>
      </c>
      <c r="O25" s="29">
        <v>0</v>
      </c>
      <c r="P25" s="44"/>
      <c r="Q25" s="138"/>
      <c r="R25" s="137"/>
      <c r="S25" s="137"/>
      <c r="T25" s="136"/>
      <c r="U25" s="21"/>
    </row>
    <row r="26" spans="1:21" ht="137.25" customHeight="1">
      <c r="A26" s="285"/>
      <c r="B26" s="272"/>
      <c r="C26" s="15"/>
      <c r="D26" s="93">
        <v>15</v>
      </c>
      <c r="E26" s="223" t="s">
        <v>167</v>
      </c>
      <c r="F26" s="147" t="s">
        <v>168</v>
      </c>
      <c r="G26" s="148" t="s">
        <v>169</v>
      </c>
      <c r="H26" s="124" t="s">
        <v>170</v>
      </c>
      <c r="I26" s="90">
        <v>198500</v>
      </c>
      <c r="J26" s="90">
        <v>119100</v>
      </c>
      <c r="K26" s="90">
        <v>60</v>
      </c>
      <c r="L26" s="92" t="s">
        <v>70</v>
      </c>
      <c r="M26" s="93">
        <v>5</v>
      </c>
      <c r="N26" s="80">
        <v>198500</v>
      </c>
      <c r="O26" s="80">
        <v>119100</v>
      </c>
      <c r="P26" s="93" t="s">
        <v>132</v>
      </c>
      <c r="Q26" s="90">
        <v>198500</v>
      </c>
      <c r="R26" s="146">
        <v>119100</v>
      </c>
      <c r="S26" s="94" t="s">
        <v>215</v>
      </c>
      <c r="T26" s="136"/>
      <c r="U26" s="176">
        <v>119100</v>
      </c>
    </row>
    <row r="27" spans="1:21" ht="105">
      <c r="A27" s="285"/>
      <c r="B27" s="272"/>
      <c r="C27" s="15"/>
      <c r="D27" s="93">
        <v>16</v>
      </c>
      <c r="E27" s="223" t="s">
        <v>171</v>
      </c>
      <c r="F27" s="113" t="s">
        <v>123</v>
      </c>
      <c r="G27" s="257" t="s">
        <v>124</v>
      </c>
      <c r="H27" s="124" t="s">
        <v>172</v>
      </c>
      <c r="I27" s="90">
        <v>99000</v>
      </c>
      <c r="J27" s="90">
        <v>49500</v>
      </c>
      <c r="K27" s="90">
        <v>50</v>
      </c>
      <c r="L27" s="92" t="s">
        <v>173</v>
      </c>
      <c r="M27" s="93">
        <v>4</v>
      </c>
      <c r="N27" s="80">
        <v>99000</v>
      </c>
      <c r="O27" s="83">
        <v>49500</v>
      </c>
      <c r="P27" s="93" t="s">
        <v>132</v>
      </c>
      <c r="Q27" s="90">
        <v>99000</v>
      </c>
      <c r="R27" s="107">
        <v>49500</v>
      </c>
      <c r="S27" s="94" t="s">
        <v>264</v>
      </c>
      <c r="T27" s="72"/>
      <c r="U27" s="21"/>
    </row>
    <row r="28" spans="1:21" ht="125.25" customHeight="1">
      <c r="A28" s="285"/>
      <c r="B28" s="254" t="s">
        <v>258</v>
      </c>
      <c r="C28" s="15"/>
      <c r="D28" s="93">
        <v>17</v>
      </c>
      <c r="E28" s="223" t="s">
        <v>259</v>
      </c>
      <c r="F28" s="113" t="s">
        <v>260</v>
      </c>
      <c r="G28" s="113" t="s">
        <v>261</v>
      </c>
      <c r="H28" s="124" t="s">
        <v>262</v>
      </c>
      <c r="I28" s="90">
        <v>274190.64</v>
      </c>
      <c r="J28" s="90">
        <v>133923.82</v>
      </c>
      <c r="K28" s="90">
        <v>48.84</v>
      </c>
      <c r="L28" s="92" t="s">
        <v>70</v>
      </c>
      <c r="M28" s="93">
        <v>5</v>
      </c>
      <c r="N28" s="80">
        <v>274190.64</v>
      </c>
      <c r="O28" s="80">
        <v>133923.82</v>
      </c>
      <c r="P28" s="93" t="s">
        <v>132</v>
      </c>
      <c r="Q28" s="90">
        <v>274190.64</v>
      </c>
      <c r="R28" s="107">
        <v>133914.71</v>
      </c>
      <c r="S28" s="258"/>
      <c r="T28" s="253"/>
      <c r="U28" s="21"/>
    </row>
    <row r="29" spans="1:21" ht="15.75">
      <c r="A29" s="285"/>
      <c r="B29" s="256"/>
      <c r="C29" s="39" t="s">
        <v>6</v>
      </c>
      <c r="D29" s="35"/>
      <c r="E29" s="36"/>
      <c r="F29" s="36"/>
      <c r="G29" s="36"/>
      <c r="H29" s="37"/>
      <c r="I29" s="38">
        <f>SUM(I12:I28)</f>
        <v>3050983.2600000002</v>
      </c>
      <c r="J29" s="38">
        <f>SUM(J12:J28)</f>
        <v>1764929.57</v>
      </c>
      <c r="K29" s="38"/>
      <c r="L29" s="36"/>
      <c r="M29" s="36"/>
      <c r="N29" s="38">
        <f>SUM(N12+N14+N15+N17+N18+N21+N22+N23+N26+N27+N28)</f>
        <v>1872037.46</v>
      </c>
      <c r="O29" s="38">
        <f>SUM(O12+O14+O15+O17+O18+O21+O22+O23+O26+O27+O28)</f>
        <v>1059445.3900000001</v>
      </c>
      <c r="P29" s="36"/>
      <c r="Q29" s="38">
        <f>SUM(Q12+Q14+Q15+Q17+Q21+Q22+Q23+Q26+Q27+Q28)</f>
        <v>1587959.7200000002</v>
      </c>
      <c r="R29" s="38">
        <f>SUM(R12+R14+R15+R17+R21+R22+R23+R26+R27+R28)</f>
        <v>886210.33</v>
      </c>
      <c r="S29" s="53"/>
      <c r="T29" s="149">
        <f>(C12-U12-U14-U15-R17-U21-U22-U23-U26-R27-R28)</f>
        <v>3863.639999999985</v>
      </c>
      <c r="U29" s="57">
        <f>SUM(U12:U28)</f>
        <v>608054.3400000001</v>
      </c>
    </row>
    <row r="30" spans="1:21" ht="45.75" customHeight="1">
      <c r="A30" s="264">
        <v>3</v>
      </c>
      <c r="B30" s="271" t="s">
        <v>15</v>
      </c>
      <c r="C30" s="274" t="s">
        <v>163</v>
      </c>
      <c r="D30" s="43">
        <v>1</v>
      </c>
      <c r="E30" s="221" t="s">
        <v>72</v>
      </c>
      <c r="F30" s="2" t="s">
        <v>75</v>
      </c>
      <c r="G30" s="2" t="s">
        <v>78</v>
      </c>
      <c r="H30" s="34" t="s">
        <v>80</v>
      </c>
      <c r="I30" s="45">
        <v>36668</v>
      </c>
      <c r="J30" s="14">
        <v>18334</v>
      </c>
      <c r="K30" s="14">
        <v>50</v>
      </c>
      <c r="L30" s="46" t="s">
        <v>83</v>
      </c>
      <c r="M30" s="2"/>
      <c r="N30" s="29">
        <v>0</v>
      </c>
      <c r="O30" s="29">
        <v>0</v>
      </c>
      <c r="P30" s="2"/>
      <c r="Q30" s="2"/>
      <c r="R30" s="4"/>
      <c r="S30" s="6"/>
      <c r="T30" s="213"/>
      <c r="U30" s="22"/>
    </row>
    <row r="31" spans="1:21" ht="105">
      <c r="A31" s="265"/>
      <c r="B31" s="272"/>
      <c r="C31" s="275"/>
      <c r="D31" s="97">
        <v>2</v>
      </c>
      <c r="E31" s="220" t="s">
        <v>73</v>
      </c>
      <c r="F31" s="112" t="s">
        <v>76</v>
      </c>
      <c r="G31" s="113" t="s">
        <v>79</v>
      </c>
      <c r="H31" s="114" t="s">
        <v>81</v>
      </c>
      <c r="I31" s="90">
        <v>273800</v>
      </c>
      <c r="J31" s="90">
        <v>136900</v>
      </c>
      <c r="K31" s="91">
        <v>50</v>
      </c>
      <c r="L31" s="92" t="s">
        <v>70</v>
      </c>
      <c r="M31" s="93">
        <v>6</v>
      </c>
      <c r="N31" s="80">
        <v>273800</v>
      </c>
      <c r="O31" s="80">
        <v>136900</v>
      </c>
      <c r="P31" s="93" t="s">
        <v>132</v>
      </c>
      <c r="Q31" s="162">
        <v>273800</v>
      </c>
      <c r="R31" s="162">
        <v>136900</v>
      </c>
      <c r="S31" s="94" t="s">
        <v>186</v>
      </c>
      <c r="T31" s="214"/>
      <c r="U31" s="21"/>
    </row>
    <row r="32" spans="1:21" ht="30">
      <c r="A32" s="265"/>
      <c r="B32" s="272"/>
      <c r="C32" s="275"/>
      <c r="D32" s="43">
        <v>3</v>
      </c>
      <c r="E32" s="225" t="s">
        <v>74</v>
      </c>
      <c r="F32" s="42" t="s">
        <v>77</v>
      </c>
      <c r="G32" s="42" t="s">
        <v>145</v>
      </c>
      <c r="H32" s="34" t="s">
        <v>82</v>
      </c>
      <c r="I32" s="14">
        <v>207201</v>
      </c>
      <c r="J32" s="14">
        <v>103600.5</v>
      </c>
      <c r="K32" s="14">
        <v>50</v>
      </c>
      <c r="L32" s="46" t="s">
        <v>83</v>
      </c>
      <c r="M32" s="2"/>
      <c r="N32" s="29">
        <v>0</v>
      </c>
      <c r="O32" s="29">
        <v>0</v>
      </c>
      <c r="P32" s="2"/>
      <c r="Q32" s="2"/>
      <c r="R32" s="6"/>
      <c r="S32" s="6"/>
      <c r="T32" s="214"/>
      <c r="U32" s="21"/>
    </row>
    <row r="33" spans="1:21" ht="111" customHeight="1">
      <c r="A33" s="265"/>
      <c r="B33" s="272"/>
      <c r="C33" s="275"/>
      <c r="D33" s="115">
        <v>4</v>
      </c>
      <c r="E33" s="220" t="s">
        <v>103</v>
      </c>
      <c r="F33" s="116" t="s">
        <v>75</v>
      </c>
      <c r="G33" s="113" t="s">
        <v>78</v>
      </c>
      <c r="H33" s="114" t="s">
        <v>104</v>
      </c>
      <c r="I33" s="117">
        <v>36668</v>
      </c>
      <c r="J33" s="90">
        <v>18334</v>
      </c>
      <c r="K33" s="91">
        <v>50</v>
      </c>
      <c r="L33" s="92" t="s">
        <v>70</v>
      </c>
      <c r="M33" s="118">
        <v>5</v>
      </c>
      <c r="N33" s="81">
        <v>36668</v>
      </c>
      <c r="O33" s="86">
        <v>18334</v>
      </c>
      <c r="P33" s="93" t="s">
        <v>132</v>
      </c>
      <c r="Q33" s="117">
        <v>36668</v>
      </c>
      <c r="R33" s="90">
        <v>18334</v>
      </c>
      <c r="S33" s="94" t="s">
        <v>180</v>
      </c>
      <c r="T33" s="214"/>
      <c r="U33" s="176">
        <v>18333.74</v>
      </c>
    </row>
    <row r="34" spans="1:21" ht="9.75" customHeight="1" hidden="1" thickBot="1">
      <c r="A34" s="265"/>
      <c r="B34" s="272"/>
      <c r="C34" s="275"/>
      <c r="D34" s="17"/>
      <c r="E34" s="52"/>
      <c r="F34" s="64"/>
      <c r="G34" s="17"/>
      <c r="H34" s="17"/>
      <c r="I34" s="18"/>
      <c r="J34" s="18"/>
      <c r="K34" s="18"/>
      <c r="L34" s="17"/>
      <c r="M34" s="17"/>
      <c r="N34" s="17"/>
      <c r="O34" s="18"/>
      <c r="P34" s="17"/>
      <c r="Q34" s="17"/>
      <c r="R34" s="19"/>
      <c r="S34" s="19"/>
      <c r="T34" s="214"/>
      <c r="U34" s="55"/>
    </row>
    <row r="35" spans="1:21" ht="45" customHeight="1">
      <c r="A35" s="265"/>
      <c r="B35" s="272"/>
      <c r="C35" s="275"/>
      <c r="D35" s="63">
        <v>5</v>
      </c>
      <c r="E35" s="226" t="s">
        <v>111</v>
      </c>
      <c r="F35" s="24" t="s">
        <v>110</v>
      </c>
      <c r="G35" s="42" t="s">
        <v>146</v>
      </c>
      <c r="H35" s="34" t="s">
        <v>109</v>
      </c>
      <c r="I35" s="14">
        <v>207201</v>
      </c>
      <c r="J35" s="14">
        <v>103600.5</v>
      </c>
      <c r="K35" s="14">
        <v>50</v>
      </c>
      <c r="L35" s="46" t="s">
        <v>83</v>
      </c>
      <c r="M35" s="2"/>
      <c r="N35" s="29">
        <v>0</v>
      </c>
      <c r="O35" s="29">
        <v>0</v>
      </c>
      <c r="P35" s="2"/>
      <c r="Q35" s="2"/>
      <c r="R35" s="4"/>
      <c r="S35" s="6"/>
      <c r="T35" s="214"/>
      <c r="U35" s="56"/>
    </row>
    <row r="36" spans="1:21" ht="63" customHeight="1">
      <c r="A36" s="265"/>
      <c r="B36" s="272"/>
      <c r="C36" s="275"/>
      <c r="D36" s="93">
        <v>6</v>
      </c>
      <c r="E36" s="220" t="s">
        <v>155</v>
      </c>
      <c r="F36" s="112" t="s">
        <v>156</v>
      </c>
      <c r="G36" s="113" t="s">
        <v>79</v>
      </c>
      <c r="H36" s="114" t="s">
        <v>157</v>
      </c>
      <c r="I36" s="90">
        <v>273806.39</v>
      </c>
      <c r="J36" s="90">
        <v>136903.2</v>
      </c>
      <c r="K36" s="90">
        <v>50</v>
      </c>
      <c r="L36" s="92" t="s">
        <v>71</v>
      </c>
      <c r="M36" s="122"/>
      <c r="N36" s="90">
        <v>0</v>
      </c>
      <c r="O36" s="90">
        <v>0</v>
      </c>
      <c r="P36" s="93" t="s">
        <v>161</v>
      </c>
      <c r="Q36" s="122"/>
      <c r="R36" s="144"/>
      <c r="S36" s="145"/>
      <c r="T36" s="214"/>
      <c r="U36" s="104"/>
    </row>
    <row r="37" spans="1:21" ht="150">
      <c r="A37" s="265"/>
      <c r="B37" s="272"/>
      <c r="C37" s="275"/>
      <c r="D37" s="93">
        <v>7</v>
      </c>
      <c r="E37" s="220" t="s">
        <v>158</v>
      </c>
      <c r="F37" s="112" t="s">
        <v>159</v>
      </c>
      <c r="G37" s="113" t="s">
        <v>78</v>
      </c>
      <c r="H37" s="114" t="s">
        <v>160</v>
      </c>
      <c r="I37" s="90">
        <v>272759.93</v>
      </c>
      <c r="J37" s="90">
        <v>136379.96</v>
      </c>
      <c r="K37" s="90">
        <v>50</v>
      </c>
      <c r="L37" s="92" t="s">
        <v>70</v>
      </c>
      <c r="M37" s="118">
        <v>5</v>
      </c>
      <c r="N37" s="80">
        <v>272759.93</v>
      </c>
      <c r="O37" s="80">
        <v>136379.96</v>
      </c>
      <c r="P37" s="93" t="s">
        <v>132</v>
      </c>
      <c r="Q37" s="90">
        <v>272759.93</v>
      </c>
      <c r="R37" s="90">
        <v>136379.96</v>
      </c>
      <c r="S37" s="94" t="s">
        <v>249</v>
      </c>
      <c r="T37" s="214"/>
      <c r="U37" s="176">
        <v>136379.96</v>
      </c>
    </row>
    <row r="38" spans="1:21" ht="114.75" thickBot="1">
      <c r="A38" s="265"/>
      <c r="B38" s="211" t="s">
        <v>230</v>
      </c>
      <c r="C38" s="276"/>
      <c r="D38" s="175">
        <v>8</v>
      </c>
      <c r="E38" s="222" t="s">
        <v>231</v>
      </c>
      <c r="F38" s="174" t="s">
        <v>232</v>
      </c>
      <c r="G38" s="113" t="s">
        <v>78</v>
      </c>
      <c r="H38" s="240" t="s">
        <v>233</v>
      </c>
      <c r="I38" s="237">
        <v>273500</v>
      </c>
      <c r="J38" s="237">
        <v>136750</v>
      </c>
      <c r="K38" s="90">
        <v>50</v>
      </c>
      <c r="L38" s="92" t="s">
        <v>70</v>
      </c>
      <c r="M38" s="93">
        <v>5</v>
      </c>
      <c r="N38" s="103">
        <v>273500</v>
      </c>
      <c r="O38" s="103">
        <v>136750</v>
      </c>
      <c r="P38" s="93" t="s">
        <v>132</v>
      </c>
      <c r="Q38" s="237">
        <v>273500</v>
      </c>
      <c r="R38" s="237">
        <v>136750</v>
      </c>
      <c r="S38" s="94" t="s">
        <v>268</v>
      </c>
      <c r="T38" s="215"/>
      <c r="U38" s="7"/>
    </row>
    <row r="39" spans="1:21" ht="24" customHeight="1" thickBot="1">
      <c r="A39" s="266"/>
      <c r="B39" s="49"/>
      <c r="C39" s="23" t="s">
        <v>6</v>
      </c>
      <c r="D39" s="17"/>
      <c r="E39" s="17"/>
      <c r="F39" s="17"/>
      <c r="G39" s="17"/>
      <c r="H39" s="17"/>
      <c r="I39" s="18">
        <f>SUM(I30:I38)</f>
        <v>1581604.32</v>
      </c>
      <c r="J39" s="18">
        <f>SUM(J30:J38)</f>
        <v>790802.16</v>
      </c>
      <c r="K39" s="18"/>
      <c r="L39" s="17"/>
      <c r="M39" s="52"/>
      <c r="N39" s="51">
        <f>SUM(N30:N38)</f>
        <v>856727.9299999999</v>
      </c>
      <c r="O39" s="51">
        <f>SUM(O30:O38)</f>
        <v>428363.95999999996</v>
      </c>
      <c r="P39" s="17"/>
      <c r="Q39" s="18">
        <f>Q33+Q37+Q38</f>
        <v>582927.9299999999</v>
      </c>
      <c r="R39" s="18">
        <f>R33+R37+R38</f>
        <v>291463.95999999996</v>
      </c>
      <c r="S39" s="212"/>
      <c r="T39" s="165">
        <f>291613.96-U33-R37-R38</f>
        <v>150.26000000003842</v>
      </c>
      <c r="U39" s="55">
        <f>SUM(U30:U37)</f>
        <v>154713.69999999998</v>
      </c>
    </row>
    <row r="40" spans="1:21" ht="91.5" customHeight="1">
      <c r="A40" s="293">
        <v>4</v>
      </c>
      <c r="B40" s="271" t="s">
        <v>31</v>
      </c>
      <c r="C40" s="268" t="s">
        <v>164</v>
      </c>
      <c r="D40" s="50">
        <v>1</v>
      </c>
      <c r="E40" s="49" t="s">
        <v>84</v>
      </c>
      <c r="F40" s="48" t="s">
        <v>85</v>
      </c>
      <c r="G40" s="42" t="s">
        <v>87</v>
      </c>
      <c r="H40" s="34" t="s">
        <v>86</v>
      </c>
      <c r="I40" s="14">
        <v>51430</v>
      </c>
      <c r="J40" s="14">
        <v>36001</v>
      </c>
      <c r="K40" s="78">
        <v>70</v>
      </c>
      <c r="L40" s="26" t="s">
        <v>184</v>
      </c>
      <c r="M40" s="77">
        <v>8</v>
      </c>
      <c r="N40" s="156">
        <v>49801.5</v>
      </c>
      <c r="O40" s="157">
        <v>34861.05</v>
      </c>
      <c r="P40" s="2"/>
      <c r="Q40" s="2"/>
      <c r="R40" s="4"/>
      <c r="S40" s="5"/>
      <c r="T40" s="262"/>
      <c r="U40" s="8"/>
    </row>
    <row r="41" spans="1:21" ht="160.5" customHeight="1">
      <c r="A41" s="293"/>
      <c r="B41" s="272"/>
      <c r="C41" s="269"/>
      <c r="D41" s="119">
        <v>2</v>
      </c>
      <c r="E41" s="120" t="s">
        <v>89</v>
      </c>
      <c r="F41" s="112" t="s">
        <v>88</v>
      </c>
      <c r="G41" s="112" t="s">
        <v>102</v>
      </c>
      <c r="H41" s="114" t="s">
        <v>90</v>
      </c>
      <c r="I41" s="90">
        <v>85440</v>
      </c>
      <c r="J41" s="90">
        <v>59808</v>
      </c>
      <c r="K41" s="91">
        <v>70</v>
      </c>
      <c r="L41" s="92" t="s">
        <v>70</v>
      </c>
      <c r="M41" s="93">
        <v>8</v>
      </c>
      <c r="N41" s="80">
        <v>85440</v>
      </c>
      <c r="O41" s="101">
        <v>59808</v>
      </c>
      <c r="P41" s="93" t="s">
        <v>132</v>
      </c>
      <c r="Q41" s="162">
        <v>85440</v>
      </c>
      <c r="R41" s="200">
        <v>59808</v>
      </c>
      <c r="S41" s="158" t="s">
        <v>217</v>
      </c>
      <c r="T41" s="263"/>
      <c r="U41" s="7"/>
    </row>
    <row r="42" spans="1:21" ht="105" customHeight="1">
      <c r="A42" s="293"/>
      <c r="B42" s="272"/>
      <c r="C42" s="269"/>
      <c r="D42" s="50">
        <v>3</v>
      </c>
      <c r="E42" s="49" t="s">
        <v>91</v>
      </c>
      <c r="F42" s="42" t="s">
        <v>92</v>
      </c>
      <c r="G42" s="42" t="s">
        <v>101</v>
      </c>
      <c r="H42" s="34" t="s">
        <v>93</v>
      </c>
      <c r="I42" s="45">
        <v>205110</v>
      </c>
      <c r="J42" s="47">
        <v>136893.97</v>
      </c>
      <c r="K42" s="79">
        <v>66.74</v>
      </c>
      <c r="L42" s="26" t="s">
        <v>187</v>
      </c>
      <c r="M42" s="41">
        <v>12</v>
      </c>
      <c r="N42" s="156">
        <v>205110</v>
      </c>
      <c r="O42" s="157">
        <v>136893.97</v>
      </c>
      <c r="P42" s="2"/>
      <c r="Q42" s="2"/>
      <c r="R42" s="2"/>
      <c r="S42" s="2"/>
      <c r="T42" s="263"/>
      <c r="U42" s="2"/>
    </row>
    <row r="43" spans="1:21" ht="102.75">
      <c r="A43" s="293"/>
      <c r="B43" s="272"/>
      <c r="C43" s="269"/>
      <c r="D43" s="50">
        <v>4</v>
      </c>
      <c r="E43" s="49" t="s">
        <v>94</v>
      </c>
      <c r="F43" s="42" t="s">
        <v>95</v>
      </c>
      <c r="G43" s="42" t="s">
        <v>97</v>
      </c>
      <c r="H43" s="34" t="s">
        <v>96</v>
      </c>
      <c r="I43" s="14">
        <v>170825.4</v>
      </c>
      <c r="J43" s="47">
        <v>119577.78</v>
      </c>
      <c r="K43" s="78">
        <v>70</v>
      </c>
      <c r="L43" s="26" t="s">
        <v>185</v>
      </c>
      <c r="M43" s="41">
        <v>10</v>
      </c>
      <c r="N43" s="85">
        <v>170825.4</v>
      </c>
      <c r="O43" s="157">
        <v>119577.78</v>
      </c>
      <c r="P43" s="2"/>
      <c r="Q43" s="2"/>
      <c r="R43" s="2"/>
      <c r="S43" s="2"/>
      <c r="T43" s="263"/>
      <c r="U43" s="2"/>
    </row>
    <row r="44" spans="1:21" ht="60">
      <c r="A44" s="293"/>
      <c r="B44" s="272"/>
      <c r="C44" s="269"/>
      <c r="D44" s="119">
        <v>5</v>
      </c>
      <c r="E44" s="120" t="s">
        <v>98</v>
      </c>
      <c r="F44" s="112" t="s">
        <v>99</v>
      </c>
      <c r="G44" s="112" t="s">
        <v>154</v>
      </c>
      <c r="H44" s="114" t="s">
        <v>100</v>
      </c>
      <c r="I44" s="113">
        <v>217788.01</v>
      </c>
      <c r="J44" s="113">
        <v>136901.54</v>
      </c>
      <c r="K44" s="121">
        <v>62.86</v>
      </c>
      <c r="L44" s="92" t="s">
        <v>71</v>
      </c>
      <c r="M44" s="122"/>
      <c r="N44" s="29">
        <v>0</v>
      </c>
      <c r="O44" s="29">
        <v>0</v>
      </c>
      <c r="P44" s="93" t="s">
        <v>161</v>
      </c>
      <c r="Q44" s="113"/>
      <c r="R44" s="122"/>
      <c r="S44" s="122"/>
      <c r="T44" s="263"/>
      <c r="U44" s="2"/>
    </row>
    <row r="45" spans="1:21" ht="145.5" customHeight="1">
      <c r="A45" s="293"/>
      <c r="B45" s="272"/>
      <c r="C45" s="269"/>
      <c r="D45" s="170">
        <v>6</v>
      </c>
      <c r="E45" s="171" t="s">
        <v>106</v>
      </c>
      <c r="F45" s="172" t="s">
        <v>107</v>
      </c>
      <c r="G45" s="172" t="s">
        <v>108</v>
      </c>
      <c r="H45" s="173" t="s">
        <v>105</v>
      </c>
      <c r="I45" s="174">
        <v>102247.49</v>
      </c>
      <c r="J45" s="174">
        <v>71573.24</v>
      </c>
      <c r="K45" s="91">
        <v>70</v>
      </c>
      <c r="L45" s="92" t="s">
        <v>70</v>
      </c>
      <c r="M45" s="175">
        <v>7</v>
      </c>
      <c r="N45" s="102">
        <v>102247.49</v>
      </c>
      <c r="O45" s="103">
        <v>71573.24</v>
      </c>
      <c r="P45" s="93" t="s">
        <v>132</v>
      </c>
      <c r="Q45" s="202">
        <v>102247.49</v>
      </c>
      <c r="R45" s="196">
        <v>71573.17</v>
      </c>
      <c r="S45" s="158" t="s">
        <v>221</v>
      </c>
      <c r="T45" s="65"/>
      <c r="U45" s="2"/>
    </row>
    <row r="46" spans="1:21" ht="58.5" customHeight="1">
      <c r="A46" s="284"/>
      <c r="B46" s="272"/>
      <c r="C46" s="269"/>
      <c r="D46" s="71">
        <v>7</v>
      </c>
      <c r="E46" s="73" t="s">
        <v>112</v>
      </c>
      <c r="F46" s="42" t="s">
        <v>115</v>
      </c>
      <c r="G46" s="42" t="s">
        <v>116</v>
      </c>
      <c r="H46" s="74" t="s">
        <v>117</v>
      </c>
      <c r="I46" s="47">
        <v>173381.55</v>
      </c>
      <c r="J46" s="47">
        <v>121367.08</v>
      </c>
      <c r="K46" s="78">
        <v>70</v>
      </c>
      <c r="L46" s="76" t="s">
        <v>71</v>
      </c>
      <c r="M46" s="2"/>
      <c r="N46" s="29">
        <v>0</v>
      </c>
      <c r="O46" s="29">
        <v>0</v>
      </c>
      <c r="P46" s="2"/>
      <c r="Q46" s="2"/>
      <c r="R46" s="3"/>
      <c r="S46" s="3"/>
      <c r="T46" s="65"/>
      <c r="U46" s="2"/>
    </row>
    <row r="47" spans="1:21" ht="89.25" customHeight="1">
      <c r="A47" s="284"/>
      <c r="B47" s="272"/>
      <c r="C47" s="269"/>
      <c r="D47" s="59">
        <v>8</v>
      </c>
      <c r="E47" s="73" t="s">
        <v>113</v>
      </c>
      <c r="F47" s="60" t="s">
        <v>99</v>
      </c>
      <c r="G47" s="42" t="s">
        <v>154</v>
      </c>
      <c r="H47" s="74" t="s">
        <v>118</v>
      </c>
      <c r="I47" s="62">
        <v>178923.64</v>
      </c>
      <c r="J47" s="62">
        <v>125246.55</v>
      </c>
      <c r="K47" s="78">
        <v>70</v>
      </c>
      <c r="L47" s="26" t="s">
        <v>199</v>
      </c>
      <c r="M47" s="75">
        <v>12</v>
      </c>
      <c r="N47" s="180">
        <v>178324.64</v>
      </c>
      <c r="O47" s="181">
        <v>124827.25</v>
      </c>
      <c r="P47" s="61"/>
      <c r="Q47" s="61"/>
      <c r="R47" s="3"/>
      <c r="S47" s="3"/>
      <c r="T47" s="65"/>
      <c r="U47" s="2"/>
    </row>
    <row r="48" spans="1:21" ht="158.25" customHeight="1">
      <c r="A48" s="284"/>
      <c r="B48" s="272"/>
      <c r="C48" s="269"/>
      <c r="D48" s="119">
        <v>9</v>
      </c>
      <c r="E48" s="120" t="s">
        <v>114</v>
      </c>
      <c r="F48" s="112" t="s">
        <v>119</v>
      </c>
      <c r="G48" s="112" t="s">
        <v>120</v>
      </c>
      <c r="H48" s="128" t="s">
        <v>121</v>
      </c>
      <c r="I48" s="90">
        <v>122319.1</v>
      </c>
      <c r="J48" s="113">
        <v>85623.37</v>
      </c>
      <c r="K48" s="91">
        <v>70</v>
      </c>
      <c r="L48" s="92" t="s">
        <v>70</v>
      </c>
      <c r="M48" s="93">
        <v>7</v>
      </c>
      <c r="N48" s="81">
        <v>121945.21</v>
      </c>
      <c r="O48" s="80">
        <v>85361.65</v>
      </c>
      <c r="P48" s="93" t="s">
        <v>132</v>
      </c>
      <c r="Q48" s="113">
        <v>121411.67</v>
      </c>
      <c r="R48" s="129">
        <v>84988.16</v>
      </c>
      <c r="S48" s="158" t="s">
        <v>218</v>
      </c>
      <c r="T48" s="65"/>
      <c r="U48" s="179">
        <v>84988.16</v>
      </c>
    </row>
    <row r="49" spans="1:21" ht="107.25" customHeight="1">
      <c r="A49" s="284"/>
      <c r="B49" s="272"/>
      <c r="C49" s="269"/>
      <c r="D49" s="119">
        <v>10</v>
      </c>
      <c r="E49" s="120" t="s">
        <v>131</v>
      </c>
      <c r="F49" s="112" t="s">
        <v>134</v>
      </c>
      <c r="G49" s="112" t="s">
        <v>135</v>
      </c>
      <c r="H49" s="128" t="s">
        <v>136</v>
      </c>
      <c r="I49" s="113">
        <v>136000</v>
      </c>
      <c r="J49" s="113">
        <v>95200</v>
      </c>
      <c r="K49" s="91">
        <v>70</v>
      </c>
      <c r="L49" s="92" t="s">
        <v>70</v>
      </c>
      <c r="M49" s="93">
        <v>6</v>
      </c>
      <c r="N49" s="143">
        <v>136000</v>
      </c>
      <c r="O49" s="143">
        <v>95200</v>
      </c>
      <c r="P49" s="93" t="s">
        <v>132</v>
      </c>
      <c r="Q49" s="198">
        <v>136000</v>
      </c>
      <c r="R49" s="196">
        <v>95200</v>
      </c>
      <c r="S49" s="197" t="s">
        <v>214</v>
      </c>
      <c r="T49" s="65"/>
      <c r="U49" s="2"/>
    </row>
    <row r="50" spans="1:21" ht="66" customHeight="1">
      <c r="A50" s="284"/>
      <c r="B50" s="272"/>
      <c r="C50" s="269"/>
      <c r="D50" s="50">
        <v>11</v>
      </c>
      <c r="E50" s="49" t="s">
        <v>137</v>
      </c>
      <c r="F50" s="42" t="s">
        <v>138</v>
      </c>
      <c r="G50" s="42" t="s">
        <v>139</v>
      </c>
      <c r="H50" s="74" t="s">
        <v>140</v>
      </c>
      <c r="I50" s="47">
        <v>129220</v>
      </c>
      <c r="J50" s="47">
        <v>90454</v>
      </c>
      <c r="K50" s="78">
        <v>70</v>
      </c>
      <c r="L50" s="166" t="s">
        <v>192</v>
      </c>
      <c r="M50" s="41"/>
      <c r="N50" s="29">
        <v>0</v>
      </c>
      <c r="O50" s="29">
        <v>0</v>
      </c>
      <c r="P50" s="2"/>
      <c r="Q50" s="2"/>
      <c r="R50" s="3"/>
      <c r="S50" s="3"/>
      <c r="T50" s="65"/>
      <c r="U50" s="2"/>
    </row>
    <row r="51" spans="1:21" ht="60" customHeight="1">
      <c r="A51" s="284"/>
      <c r="B51" s="272"/>
      <c r="C51" s="269"/>
      <c r="D51" s="119">
        <v>12</v>
      </c>
      <c r="E51" s="120" t="s">
        <v>174</v>
      </c>
      <c r="F51" s="163" t="s">
        <v>175</v>
      </c>
      <c r="G51" s="112" t="s">
        <v>176</v>
      </c>
      <c r="H51" s="128" t="s">
        <v>177</v>
      </c>
      <c r="I51" s="113">
        <v>151680</v>
      </c>
      <c r="J51" s="113">
        <v>75840</v>
      </c>
      <c r="K51" s="91">
        <v>50</v>
      </c>
      <c r="L51" s="92" t="s">
        <v>70</v>
      </c>
      <c r="M51" s="93">
        <v>7</v>
      </c>
      <c r="N51" s="143">
        <v>151680</v>
      </c>
      <c r="O51" s="143">
        <v>75840</v>
      </c>
      <c r="P51" s="93" t="s">
        <v>132</v>
      </c>
      <c r="Q51" s="90">
        <v>151680</v>
      </c>
      <c r="R51" s="90">
        <v>75840</v>
      </c>
      <c r="S51" s="158" t="s">
        <v>190</v>
      </c>
      <c r="T51" s="65"/>
      <c r="U51" s="201">
        <v>75838.83</v>
      </c>
    </row>
    <row r="52" spans="1:21" ht="87" customHeight="1">
      <c r="A52" s="284"/>
      <c r="B52" s="272"/>
      <c r="C52" s="269"/>
      <c r="D52" s="97">
        <v>13</v>
      </c>
      <c r="E52" s="120" t="s">
        <v>203</v>
      </c>
      <c r="F52" s="163" t="s">
        <v>205</v>
      </c>
      <c r="G52" s="112" t="s">
        <v>207</v>
      </c>
      <c r="H52" s="128" t="s">
        <v>208</v>
      </c>
      <c r="I52" s="90">
        <v>131476</v>
      </c>
      <c r="J52" s="90">
        <v>92033.2</v>
      </c>
      <c r="K52" s="91">
        <v>70</v>
      </c>
      <c r="L52" s="125" t="s">
        <v>70</v>
      </c>
      <c r="M52" s="93">
        <v>7</v>
      </c>
      <c r="N52" s="80">
        <v>131426</v>
      </c>
      <c r="O52" s="80">
        <v>91998.2</v>
      </c>
      <c r="P52" s="93" t="s">
        <v>132</v>
      </c>
      <c r="Q52" s="107">
        <v>131426</v>
      </c>
      <c r="R52" s="90">
        <v>91998.2</v>
      </c>
      <c r="S52" s="158" t="s">
        <v>273</v>
      </c>
      <c r="T52" s="65"/>
      <c r="U52" s="193"/>
    </row>
    <row r="53" spans="1:21" ht="89.25" customHeight="1">
      <c r="A53" s="284"/>
      <c r="B53" s="272"/>
      <c r="C53" s="269"/>
      <c r="D53" s="97">
        <v>14</v>
      </c>
      <c r="E53" s="120" t="s">
        <v>204</v>
      </c>
      <c r="F53" s="163" t="s">
        <v>206</v>
      </c>
      <c r="G53" s="206" t="s">
        <v>210</v>
      </c>
      <c r="H53" s="128" t="s">
        <v>209</v>
      </c>
      <c r="I53" s="207">
        <v>105149.73</v>
      </c>
      <c r="J53" s="112">
        <v>52574.86</v>
      </c>
      <c r="K53" s="90">
        <v>50</v>
      </c>
      <c r="L53" s="125" t="s">
        <v>70</v>
      </c>
      <c r="M53" s="93">
        <v>7</v>
      </c>
      <c r="N53" s="208">
        <v>105149.73</v>
      </c>
      <c r="O53" s="209">
        <v>52574.86</v>
      </c>
      <c r="P53" s="93" t="s">
        <v>132</v>
      </c>
      <c r="Q53" s="90">
        <v>105149.73</v>
      </c>
      <c r="R53" s="90">
        <v>52574.86</v>
      </c>
      <c r="S53" s="158" t="s">
        <v>266</v>
      </c>
      <c r="T53" s="65"/>
      <c r="U53" s="193"/>
    </row>
    <row r="54" spans="1:21" ht="60" customHeight="1">
      <c r="A54" s="284"/>
      <c r="B54" s="271" t="s">
        <v>222</v>
      </c>
      <c r="C54" s="269"/>
      <c r="D54" s="190">
        <v>15</v>
      </c>
      <c r="E54" s="49" t="s">
        <v>223</v>
      </c>
      <c r="F54" s="191" t="s">
        <v>225</v>
      </c>
      <c r="G54" s="194" t="s">
        <v>226</v>
      </c>
      <c r="H54" s="74" t="s">
        <v>227</v>
      </c>
      <c r="I54" s="195">
        <v>194708.6</v>
      </c>
      <c r="J54" s="192">
        <v>136296.02</v>
      </c>
      <c r="K54" s="78">
        <v>70</v>
      </c>
      <c r="L54" s="166" t="s">
        <v>192</v>
      </c>
      <c r="M54" s="44"/>
      <c r="N54" s="195">
        <v>0</v>
      </c>
      <c r="O54" s="189">
        <v>0</v>
      </c>
      <c r="P54" s="44"/>
      <c r="Q54" s="29"/>
      <c r="R54" s="29"/>
      <c r="S54" s="188"/>
      <c r="T54" s="65"/>
      <c r="U54" s="193"/>
    </row>
    <row r="55" spans="1:21" ht="132.75" customHeight="1">
      <c r="A55" s="284"/>
      <c r="B55" s="272"/>
      <c r="C55" s="269"/>
      <c r="D55" s="97">
        <v>16</v>
      </c>
      <c r="E55" s="120" t="s">
        <v>224</v>
      </c>
      <c r="F55" s="163" t="s">
        <v>228</v>
      </c>
      <c r="G55" s="112" t="s">
        <v>120</v>
      </c>
      <c r="H55" s="128" t="s">
        <v>229</v>
      </c>
      <c r="I55" s="207">
        <v>175873.9</v>
      </c>
      <c r="J55" s="112">
        <v>123111.72</v>
      </c>
      <c r="K55" s="90">
        <v>70</v>
      </c>
      <c r="L55" s="125" t="s">
        <v>70</v>
      </c>
      <c r="M55" s="93">
        <v>8</v>
      </c>
      <c r="N55" s="208">
        <v>175873.9</v>
      </c>
      <c r="O55" s="209">
        <v>123111.72</v>
      </c>
      <c r="P55" s="93" t="s">
        <v>132</v>
      </c>
      <c r="Q55" s="207">
        <v>175873.9</v>
      </c>
      <c r="R55" s="112">
        <v>123111.72</v>
      </c>
      <c r="S55" s="158" t="s">
        <v>269</v>
      </c>
      <c r="T55" s="65"/>
      <c r="U55" s="193"/>
    </row>
    <row r="56" spans="1:21" ht="60" customHeight="1">
      <c r="A56" s="284"/>
      <c r="B56" s="272"/>
      <c r="C56" s="269"/>
      <c r="D56" s="190">
        <v>17</v>
      </c>
      <c r="E56" s="227" t="s">
        <v>238</v>
      </c>
      <c r="F56" s="244" t="s">
        <v>239</v>
      </c>
      <c r="G56" s="194" t="s">
        <v>226</v>
      </c>
      <c r="H56" s="34" t="s">
        <v>240</v>
      </c>
      <c r="I56" s="245">
        <v>186958.6</v>
      </c>
      <c r="J56" s="192">
        <v>130871.02</v>
      </c>
      <c r="K56" s="29">
        <v>70</v>
      </c>
      <c r="L56" s="166" t="s">
        <v>192</v>
      </c>
      <c r="M56" s="44"/>
      <c r="N56" s="245">
        <v>0</v>
      </c>
      <c r="O56" s="189">
        <v>0</v>
      </c>
      <c r="P56" s="44" t="s">
        <v>161</v>
      </c>
      <c r="Q56" s="29"/>
      <c r="R56" s="29"/>
      <c r="S56" s="188"/>
      <c r="T56" s="65"/>
      <c r="U56" s="193"/>
    </row>
    <row r="57" spans="1:21" ht="61.5" customHeight="1">
      <c r="A57" s="284"/>
      <c r="B57" s="272"/>
      <c r="C57" s="269"/>
      <c r="D57" s="97">
        <v>18</v>
      </c>
      <c r="E57" s="120" t="s">
        <v>241</v>
      </c>
      <c r="F57" s="163" t="s">
        <v>242</v>
      </c>
      <c r="G57" s="112" t="s">
        <v>176</v>
      </c>
      <c r="H57" s="114" t="s">
        <v>243</v>
      </c>
      <c r="I57" s="247">
        <v>162200</v>
      </c>
      <c r="J57" s="248">
        <v>81100</v>
      </c>
      <c r="K57" s="90">
        <v>50</v>
      </c>
      <c r="L57" s="125" t="s">
        <v>70</v>
      </c>
      <c r="M57" s="93">
        <v>6</v>
      </c>
      <c r="N57" s="249">
        <v>162200</v>
      </c>
      <c r="O57" s="241">
        <v>81100</v>
      </c>
      <c r="P57" s="93" t="s">
        <v>132</v>
      </c>
      <c r="Q57" s="255">
        <v>162200</v>
      </c>
      <c r="R57" s="90">
        <v>81100</v>
      </c>
      <c r="S57" s="158" t="s">
        <v>263</v>
      </c>
      <c r="T57" s="65"/>
      <c r="U57" s="176">
        <v>81100</v>
      </c>
    </row>
    <row r="58" spans="1:21" ht="61.5" customHeight="1">
      <c r="A58" s="284"/>
      <c r="B58" s="272"/>
      <c r="C58" s="269"/>
      <c r="D58" s="190">
        <v>19</v>
      </c>
      <c r="E58" s="227" t="s">
        <v>244</v>
      </c>
      <c r="F58" s="191" t="s">
        <v>245</v>
      </c>
      <c r="G58" s="192" t="s">
        <v>246</v>
      </c>
      <c r="H58" s="34" t="s">
        <v>247</v>
      </c>
      <c r="I58" s="245">
        <v>150075</v>
      </c>
      <c r="J58" s="189">
        <v>106575</v>
      </c>
      <c r="K58" s="29">
        <v>71.01</v>
      </c>
      <c r="L58" s="166" t="s">
        <v>192</v>
      </c>
      <c r="M58" s="44"/>
      <c r="N58" s="245">
        <v>0</v>
      </c>
      <c r="O58" s="245">
        <v>0</v>
      </c>
      <c r="P58" s="44" t="s">
        <v>161</v>
      </c>
      <c r="Q58" s="29"/>
      <c r="R58" s="29"/>
      <c r="S58" s="188"/>
      <c r="T58" s="65"/>
      <c r="U58" s="193"/>
    </row>
    <row r="59" spans="1:21" ht="61.5" customHeight="1">
      <c r="A59" s="284"/>
      <c r="B59" s="272"/>
      <c r="C59" s="269"/>
      <c r="D59" s="97">
        <v>20</v>
      </c>
      <c r="E59" s="120" t="s">
        <v>251</v>
      </c>
      <c r="F59" s="163" t="s">
        <v>252</v>
      </c>
      <c r="G59" s="112" t="s">
        <v>207</v>
      </c>
      <c r="H59" s="114" t="s">
        <v>253</v>
      </c>
      <c r="I59" s="247">
        <v>189000</v>
      </c>
      <c r="J59" s="248">
        <v>132300</v>
      </c>
      <c r="K59" s="90">
        <v>70</v>
      </c>
      <c r="L59" s="125" t="s">
        <v>70</v>
      </c>
      <c r="M59" s="93">
        <v>6.5</v>
      </c>
      <c r="N59" s="249">
        <v>189000</v>
      </c>
      <c r="O59" s="241">
        <v>132300</v>
      </c>
      <c r="P59" s="93" t="s">
        <v>132</v>
      </c>
      <c r="Q59" s="90">
        <v>189000</v>
      </c>
      <c r="R59" s="237">
        <v>132300</v>
      </c>
      <c r="S59" s="188"/>
      <c r="T59" s="65"/>
      <c r="U59" s="193"/>
    </row>
    <row r="60" spans="1:21" ht="90.75" customHeight="1">
      <c r="A60" s="284"/>
      <c r="B60" s="272"/>
      <c r="C60" s="269"/>
      <c r="D60" s="97">
        <v>21</v>
      </c>
      <c r="E60" s="120" t="s">
        <v>254</v>
      </c>
      <c r="F60" s="163" t="s">
        <v>255</v>
      </c>
      <c r="G60" s="112" t="s">
        <v>256</v>
      </c>
      <c r="H60" s="114" t="s">
        <v>257</v>
      </c>
      <c r="I60" s="207">
        <v>196306</v>
      </c>
      <c r="J60" s="248">
        <v>136906</v>
      </c>
      <c r="K60" s="90">
        <v>69.74</v>
      </c>
      <c r="L60" s="125" t="s">
        <v>70</v>
      </c>
      <c r="M60" s="93">
        <v>6</v>
      </c>
      <c r="N60" s="208">
        <v>196306</v>
      </c>
      <c r="O60" s="241">
        <v>136906</v>
      </c>
      <c r="P60" s="44"/>
      <c r="Q60" s="29"/>
      <c r="R60" s="29"/>
      <c r="S60" s="188"/>
      <c r="T60" s="65"/>
      <c r="U60" s="193"/>
    </row>
    <row r="61" spans="1:21" ht="16.5" customHeight="1">
      <c r="A61" s="284"/>
      <c r="B61" s="273"/>
      <c r="C61" s="23" t="s">
        <v>6</v>
      </c>
      <c r="D61" s="204"/>
      <c r="E61" s="204"/>
      <c r="F61" s="204"/>
      <c r="G61" s="204"/>
      <c r="H61" s="204"/>
      <c r="I61" s="177">
        <f>SUM(I40:I60)</f>
        <v>3216113.02</v>
      </c>
      <c r="J61" s="177">
        <f>SUM(J40:J60)</f>
        <v>2146254.35</v>
      </c>
      <c r="K61" s="177"/>
      <c r="L61" s="204"/>
      <c r="M61" s="204"/>
      <c r="N61" s="177">
        <f>SUM(N41+N45+N48+N49+N51+N52+N53+N54+N55+N57+N59+N60)</f>
        <v>1557268.33</v>
      </c>
      <c r="O61" s="177">
        <f>SUM(O41+O45+O48+O49+O51+O52+O53+O54+O55+O57+O59+O60)</f>
        <v>1005773.67</v>
      </c>
      <c r="P61" s="204"/>
      <c r="Q61" s="177">
        <f>Q48+Q51+Q52+Q53+Q55+Q57+Q59</f>
        <v>1036741.2999999999</v>
      </c>
      <c r="R61" s="177">
        <f>R48+R51+R52+R53+R55+R57+R59</f>
        <v>641912.94</v>
      </c>
      <c r="S61" s="205"/>
      <c r="T61" s="149">
        <f>881884.04-U48-U51-R52-R53-R55-R57-O59-O60</f>
        <v>103066.27000000014</v>
      </c>
      <c r="U61" s="177">
        <f>SUM(U40:U60)</f>
        <v>241926.99</v>
      </c>
    </row>
    <row r="62" spans="1:25" ht="109.5" customHeight="1">
      <c r="A62" s="268">
        <v>5</v>
      </c>
      <c r="B62" s="271" t="s">
        <v>188</v>
      </c>
      <c r="C62" s="289">
        <v>293374.5</v>
      </c>
      <c r="D62" s="97">
        <v>1</v>
      </c>
      <c r="E62" s="120" t="s">
        <v>193</v>
      </c>
      <c r="F62" s="112" t="s">
        <v>194</v>
      </c>
      <c r="G62" s="89" t="s">
        <v>29</v>
      </c>
      <c r="H62" s="128" t="s">
        <v>195</v>
      </c>
      <c r="I62" s="90">
        <v>195250</v>
      </c>
      <c r="J62" s="90">
        <v>195250</v>
      </c>
      <c r="K62" s="90">
        <v>100</v>
      </c>
      <c r="L62" s="125" t="s">
        <v>70</v>
      </c>
      <c r="M62" s="93">
        <v>14</v>
      </c>
      <c r="N62" s="80">
        <v>195250</v>
      </c>
      <c r="O62" s="80">
        <v>195250</v>
      </c>
      <c r="P62" s="93" t="s">
        <v>132</v>
      </c>
      <c r="Q62" s="90">
        <v>155880</v>
      </c>
      <c r="R62" s="90">
        <v>155880</v>
      </c>
      <c r="S62" s="158" t="s">
        <v>265</v>
      </c>
      <c r="T62" s="2"/>
      <c r="U62" s="259">
        <v>77940</v>
      </c>
      <c r="V62" s="67"/>
      <c r="W62" s="66"/>
      <c r="X62" s="66"/>
      <c r="Y62" s="66"/>
    </row>
    <row r="63" spans="1:25" ht="123" customHeight="1">
      <c r="A63" s="269"/>
      <c r="B63" s="272"/>
      <c r="C63" s="269"/>
      <c r="D63" s="97">
        <v>2</v>
      </c>
      <c r="E63" s="120" t="s">
        <v>197</v>
      </c>
      <c r="F63" s="159" t="s">
        <v>196</v>
      </c>
      <c r="G63" s="106" t="s">
        <v>29</v>
      </c>
      <c r="H63" s="128" t="s">
        <v>198</v>
      </c>
      <c r="I63" s="90">
        <v>98000</v>
      </c>
      <c r="J63" s="90">
        <v>98000</v>
      </c>
      <c r="K63" s="90">
        <v>100</v>
      </c>
      <c r="L63" s="92" t="s">
        <v>70</v>
      </c>
      <c r="M63" s="93">
        <v>14</v>
      </c>
      <c r="N63" s="80">
        <v>98000</v>
      </c>
      <c r="O63" s="80">
        <v>98000</v>
      </c>
      <c r="P63" s="93" t="s">
        <v>132</v>
      </c>
      <c r="Q63" s="199">
        <v>97616.4</v>
      </c>
      <c r="R63" s="199">
        <v>97616.4</v>
      </c>
      <c r="S63" s="158" t="s">
        <v>248</v>
      </c>
      <c r="T63" s="2"/>
      <c r="U63" s="251">
        <v>48808.19</v>
      </c>
      <c r="V63" s="67"/>
      <c r="W63" s="66"/>
      <c r="X63" s="66"/>
      <c r="Y63" s="66"/>
    </row>
    <row r="64" spans="1:25" ht="35.25" customHeight="1">
      <c r="A64" s="270"/>
      <c r="B64" s="273"/>
      <c r="C64" s="23" t="s">
        <v>6</v>
      </c>
      <c r="D64" s="68"/>
      <c r="E64" s="68"/>
      <c r="F64" s="68"/>
      <c r="G64" s="69"/>
      <c r="H64" s="70"/>
      <c r="I64" s="177">
        <f>SUM(I62:I63)</f>
        <v>293250</v>
      </c>
      <c r="J64" s="177">
        <f>SUM(J62:J63)</f>
        <v>293250</v>
      </c>
      <c r="K64" s="70"/>
      <c r="L64" s="70"/>
      <c r="M64" s="70"/>
      <c r="N64" s="177">
        <f>SUM(N62:N63)</f>
        <v>293250</v>
      </c>
      <c r="O64" s="177">
        <f>SUM(O62:O63)</f>
        <v>293250</v>
      </c>
      <c r="P64" s="70"/>
      <c r="Q64" s="177">
        <f>SUM(Q62:Q63)</f>
        <v>253496.4</v>
      </c>
      <c r="R64" s="177">
        <f>SUM(R62:R63)</f>
        <v>253496.4</v>
      </c>
      <c r="S64" s="70"/>
      <c r="T64" s="164">
        <f>293374.5-R62-R63</f>
        <v>39878.100000000006</v>
      </c>
      <c r="U64" s="252">
        <f>SUM(U62:U63)</f>
        <v>126748.19</v>
      </c>
      <c r="V64" s="67"/>
      <c r="W64" s="66"/>
      <c r="X64" s="66"/>
      <c r="Y64" s="66"/>
    </row>
    <row r="65" spans="3:21" ht="15">
      <c r="C65" s="126">
        <v>3732745</v>
      </c>
      <c r="I65" s="127">
        <f>SUM(I11+I29+I39+I61+I64)</f>
        <v>9563618.63</v>
      </c>
      <c r="J65" s="127">
        <f>SUM(J11+J29+J39+J61+J64)</f>
        <v>6416904.11</v>
      </c>
      <c r="N65" s="127">
        <f>SUM(N11+N29+N39+N61+N64)</f>
        <v>6000951.75</v>
      </c>
      <c r="O65" s="127">
        <f>SUM(O11+O29+O39+O61+O64)</f>
        <v>4208501.05</v>
      </c>
      <c r="Q65" s="127">
        <f>SUM(Q11+Q29+Q39+Q61+Q64)</f>
        <v>4423378.5200000005</v>
      </c>
      <c r="R65" s="127">
        <f>SUM(R11+R29+R39+R61+R64)</f>
        <v>3035336.8</v>
      </c>
      <c r="T65" s="126">
        <f>SUM(T11+T29+T39+T61+T64)</f>
        <v>186406.25000000015</v>
      </c>
      <c r="U65" s="127">
        <f>U11+U29+U39+U61+U64</f>
        <v>1633622.04</v>
      </c>
    </row>
    <row r="66" spans="1:9" s="58" customFormat="1" ht="20.25" customHeight="1">
      <c r="A66" s="292" t="s">
        <v>275</v>
      </c>
      <c r="B66" s="292"/>
      <c r="C66" s="292"/>
      <c r="D66" s="292"/>
      <c r="E66" s="292"/>
      <c r="F66" s="292"/>
      <c r="G66" s="292"/>
      <c r="H66" s="292"/>
      <c r="I66" s="292"/>
    </row>
    <row r="67" spans="12:20" ht="15">
      <c r="L67" s="246"/>
      <c r="T67" s="150"/>
    </row>
  </sheetData>
  <sheetProtection/>
  <mergeCells count="20">
    <mergeCell ref="A66:I66"/>
    <mergeCell ref="A40:A61"/>
    <mergeCell ref="C62:C63"/>
    <mergeCell ref="B40:B53"/>
    <mergeCell ref="B54:B61"/>
    <mergeCell ref="C40:C60"/>
    <mergeCell ref="A1:U1"/>
    <mergeCell ref="A3:U3"/>
    <mergeCell ref="A12:A29"/>
    <mergeCell ref="A4:A8"/>
    <mergeCell ref="B4:B7"/>
    <mergeCell ref="C4:C10"/>
    <mergeCell ref="B12:B27"/>
    <mergeCell ref="T40:T44"/>
    <mergeCell ref="A30:A39"/>
    <mergeCell ref="T12:T22"/>
    <mergeCell ref="A62:A64"/>
    <mergeCell ref="B62:B64"/>
    <mergeCell ref="B30:B37"/>
    <mergeCell ref="C30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Uydurumova</dc:creator>
  <cp:keywords/>
  <dc:description/>
  <cp:lastModifiedBy>admin</cp:lastModifiedBy>
  <cp:lastPrinted>2018-05-11T07:20:05Z</cp:lastPrinted>
  <dcterms:created xsi:type="dcterms:W3CDTF">2017-11-23T06:24:12Z</dcterms:created>
  <dcterms:modified xsi:type="dcterms:W3CDTF">2024-01-26T11:43:35Z</dcterms:modified>
  <cp:category/>
  <cp:version/>
  <cp:contentType/>
  <cp:contentStatus/>
</cp:coreProperties>
</file>